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Martin\Documents\MaWi\Schule\ÜFA\015 Personal\11 FRINO PRO 2026A_DE\"/>
    </mc:Choice>
  </mc:AlternateContent>
  <xr:revisionPtr revIDLastSave="0" documentId="13_ncr:1_{39C6174C-D741-4201-AC83-DB26E793D96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orlage" sheetId="3" r:id="rId1"/>
  </sheets>
  <definedNames>
    <definedName name="_xlnm.Print_Area" localSheetId="0">Vorlage!$A$1:$G$75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3" l="1"/>
  <c r="G24" i="3"/>
  <c r="G15" i="3"/>
  <c r="G11" i="3"/>
  <c r="G10" i="3"/>
  <c r="C42" i="3" s="1"/>
  <c r="B58" i="3" s="1"/>
  <c r="G9" i="3"/>
  <c r="B72" i="3" s="1"/>
  <c r="E72" i="3" s="1"/>
  <c r="G7" i="3"/>
  <c r="C44" i="3" s="1"/>
  <c r="XFD44" i="3" s="1"/>
  <c r="C74" i="3"/>
  <c r="D74" i="3"/>
  <c r="D38" i="3"/>
  <c r="F38" i="3" s="1"/>
  <c r="D37" i="3"/>
  <c r="F37" i="3" s="1"/>
  <c r="C37" i="3"/>
  <c r="E37" i="3" s="1"/>
  <c r="B37" i="3"/>
  <c r="F29" i="3"/>
  <c r="F30" i="3" s="1"/>
  <c r="E29" i="3"/>
  <c r="E30" i="3" s="1"/>
  <c r="D29" i="3"/>
  <c r="C29" i="3"/>
  <c r="C33" i="3" s="1"/>
  <c r="F28" i="3"/>
  <c r="E28" i="3"/>
  <c r="D28" i="3"/>
  <c r="C28" i="3"/>
  <c r="B28" i="3"/>
  <c r="F26" i="3"/>
  <c r="E26" i="3"/>
  <c r="D26" i="3"/>
  <c r="C26" i="3"/>
  <c r="G23" i="3"/>
  <c r="G22" i="3"/>
  <c r="G21" i="3"/>
  <c r="G20" i="3"/>
  <c r="B56" i="3" s="1"/>
  <c r="G19" i="3"/>
  <c r="B48" i="3" s="1"/>
  <c r="G18" i="3"/>
  <c r="B62" i="3" s="1"/>
  <c r="N17" i="3"/>
  <c r="G17" i="3"/>
  <c r="B61" i="3" s="1"/>
  <c r="G16" i="3"/>
  <c r="B60" i="3" s="1"/>
  <c r="G14" i="3"/>
  <c r="G13" i="3"/>
  <c r="G12" i="3"/>
  <c r="G8" i="3"/>
  <c r="B49" i="3" l="1"/>
  <c r="C30" i="3"/>
  <c r="C34" i="3"/>
  <c r="B55" i="3"/>
  <c r="B29" i="3"/>
  <c r="B33" i="3" s="1"/>
  <c r="C38" i="3"/>
  <c r="E38" i="3" s="1"/>
  <c r="B26" i="3"/>
  <c r="G26" i="3" s="1"/>
  <c r="G37" i="3"/>
  <c r="B59" i="3"/>
  <c r="D33" i="3"/>
  <c r="D34" i="3" s="1"/>
  <c r="E33" i="3"/>
  <c r="E34" i="3" s="1"/>
  <c r="D30" i="3"/>
  <c r="F33" i="3"/>
  <c r="F34" i="3" s="1"/>
  <c r="G38" i="3" l="1"/>
  <c r="G40" i="3" s="1"/>
  <c r="B47" i="3" s="1"/>
  <c r="B30" i="3"/>
  <c r="G30" i="3" s="1"/>
  <c r="B71" i="3" s="1"/>
  <c r="E71" i="3" s="1"/>
  <c r="B34" i="3"/>
  <c r="G34" i="3" s="1"/>
  <c r="B73" i="3" s="1"/>
  <c r="E73" i="3" s="1"/>
  <c r="B52" i="3" l="1"/>
  <c r="B57" i="3" s="1"/>
  <c r="E74" i="3"/>
  <c r="B74" i="3"/>
  <c r="B6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A32" authorId="0" shapeId="0" xr:uid="{BB7BD253-4BFE-46CA-AC6A-2BF50C2D1595}">
      <text>
        <r>
          <rPr>
            <b/>
            <sz val="9"/>
            <color indexed="81"/>
            <rFont val="Segoe UI"/>
            <charset val="1"/>
          </rPr>
          <t>Info von Friedrich Nöckler; andere Quellen sprechen auch von einer Multiplikation der Bruttolöhne mit 6,91%, was fast auf dasselbe kommt (kleine Unterschiede)</t>
        </r>
      </text>
    </comment>
    <comment ref="C37" authorId="0" shapeId="0" xr:uid="{E0E14C7C-03F1-4E1D-B226-76A1AB4572E2}">
      <text>
        <r>
          <rPr>
            <b/>
            <sz val="9"/>
            <color indexed="81"/>
            <rFont val="Segoe UI"/>
            <family val="2"/>
          </rPr>
          <t>dieser Betrag wird in das DM10 übertragen</t>
        </r>
      </text>
    </comment>
    <comment ref="D37" authorId="0" shapeId="0" xr:uid="{6A27D3CD-3300-4F8E-9EFE-4FEE984A7D12}">
      <text>
        <r>
          <rPr>
            <b/>
            <sz val="9"/>
            <color indexed="81"/>
            <rFont val="Segoe UI"/>
            <family val="2"/>
          </rPr>
          <t>dieser Betrag wird in das DM10 übertragen</t>
        </r>
      </text>
    </comment>
    <comment ref="G39" authorId="0" shapeId="0" xr:uid="{DA1751A3-C187-4BF8-AB74-E3E6E93268E5}">
      <text>
        <r>
          <rPr>
            <b/>
            <sz val="9"/>
            <color indexed="81"/>
            <rFont val="Segoe UI"/>
            <charset val="1"/>
          </rPr>
          <t>meist "0" lassen</t>
        </r>
      </text>
    </comment>
    <comment ref="B50" authorId="0" shapeId="0" xr:uid="{5D78F80E-9E31-41C3-AF96-E71ECDB060B5}">
      <text>
        <r>
          <rPr>
            <b/>
            <sz val="9"/>
            <color indexed="81"/>
            <rFont val="Segoe UI"/>
            <charset val="1"/>
          </rPr>
          <t>meist "0" lassen</t>
        </r>
      </text>
    </comment>
    <comment ref="B51" authorId="0" shapeId="0" xr:uid="{A1925FDE-BAA8-44E1-9367-226250CF9866}">
      <text>
        <r>
          <rPr>
            <b/>
            <sz val="9"/>
            <color indexed="81"/>
            <rFont val="Segoe UI"/>
            <family val="2"/>
          </rPr>
          <t>Betrag manuell eintragen, wenn INPS-Schuld (siehe F24 unten) und INPS-Betrag DM10 (eigene Datei) nicht übereinstimmen</t>
        </r>
      </text>
    </comment>
    <comment ref="B57" authorId="0" shapeId="0" xr:uid="{8A1D27E1-9AD3-49E9-BCDC-FC2CCAED1545}">
      <text>
        <r>
          <rPr>
            <b/>
            <sz val="9"/>
            <color indexed="81"/>
            <rFont val="Segoe UI"/>
            <charset val="1"/>
          </rPr>
          <t>mit Betrag von DM10 vergleichen; wenn nicht identisch oben bei "Rundungsdifferenz F24/DM10" Rundungsdifferenz eingeben, damit Beträge übereinstimmen</t>
        </r>
      </text>
    </comment>
  </commentList>
</comments>
</file>

<file path=xl/sharedStrings.xml><?xml version="1.0" encoding="utf-8"?>
<sst xmlns="http://schemas.openxmlformats.org/spreadsheetml/2006/main" count="111" uniqueCount="98">
  <si>
    <t>Namen Mitarbeiter</t>
  </si>
  <si>
    <t>Beschreibung</t>
  </si>
  <si>
    <t>BBB CCC</t>
  </si>
  <si>
    <t>CCC DDD</t>
  </si>
  <si>
    <t>DDD EEE</t>
  </si>
  <si>
    <t>Summe</t>
  </si>
  <si>
    <t>Vollzeit</t>
  </si>
  <si>
    <t>Teilzeit</t>
  </si>
  <si>
    <t>Bruttoentlohnung / Retribuzione lorda</t>
  </si>
  <si>
    <t>manuell pro Mitarbeiter eintragen  -  Summe automatisch</t>
  </si>
  <si>
    <t>INPS  -  zu Lasten Arbeitnehmer / INPS a carico dipendente</t>
  </si>
  <si>
    <t>Zusatzrentenfonds / Fondi di previdenza supplementare</t>
  </si>
  <si>
    <t>Bilaterale Körperschaft / Ente Bilaterale</t>
  </si>
  <si>
    <t>Covelco</t>
  </si>
  <si>
    <t>Fondo Est</t>
  </si>
  <si>
    <t>Krankengeld INPS / Indennità di malattia a carico INPS</t>
  </si>
  <si>
    <t xml:space="preserve">Mutterschaftsgeld INPS / Ind. Maternità carico INPS </t>
  </si>
  <si>
    <t>Lohnsteuerabzug netto / IRPEF lavoro dipendente netta</t>
  </si>
  <si>
    <t>Regionaler Steuerzuschlag IRPEF / Addizionale IRPEF reg.</t>
  </si>
  <si>
    <t>Gemeindezusatzsteuer / Addizionale IRPEF comunale</t>
  </si>
  <si>
    <t>Akonto Gemeindezusatzsteuer / Acc. Addiz. IRPEF com.</t>
  </si>
  <si>
    <t>Familiengeld / Assegni familiari</t>
  </si>
  <si>
    <t>Steuerbonus abhängige Arbeit / Bonus fiscale lav. dip.</t>
  </si>
  <si>
    <t>Bruttoabfertigung + Aufwertung / Ind. TFR (rival. inclusa)</t>
  </si>
  <si>
    <t>Steuer auf Abfertigung / Imposta su T.F.R.</t>
  </si>
  <si>
    <t>Ersatzsteuer Aufwert. Abfertigungsfonds / imp. sostit. TFR</t>
  </si>
  <si>
    <t>Lohnsteuer-Jahresausgleich / Conguaglio annuale</t>
  </si>
  <si>
    <t>Rundungen / Arrotondamenti</t>
  </si>
  <si>
    <t>AUSZUZAHLENDER NETTOBETRAG /
STIPENDIO NETTO PAGATO</t>
  </si>
  <si>
    <r>
      <t xml:space="preserve"> Zusatzrentenfonds Arbeitgeber-Anteil </t>
    </r>
    <r>
      <rPr>
        <i/>
        <sz val="11"/>
        <rFont val="Calibri"/>
        <family val="2"/>
        <scheme val="minor"/>
      </rPr>
      <t xml:space="preserve"> 
</t>
    </r>
    <r>
      <rPr>
        <b/>
        <i/>
        <sz val="11"/>
        <rFont val="Calibri"/>
        <family val="2"/>
        <scheme val="minor"/>
      </rPr>
      <t>(trimestrale</t>
    </r>
    <r>
      <rPr>
        <i/>
        <sz val="11"/>
        <rFont val="Calibri"/>
        <family val="2"/>
        <scheme val="minor"/>
      </rPr>
      <t xml:space="preserve"> Abrechnung: Mrz-Jun-Sep-Dez)</t>
    </r>
  </si>
  <si>
    <t>Monatliche Bruttoentlohnung</t>
  </si>
  <si>
    <t>Sozialabgaben Arbeitgeber-Anteil 1,55%</t>
  </si>
  <si>
    <r>
      <t xml:space="preserve">Anteil </t>
    </r>
    <r>
      <rPr>
        <b/>
        <sz val="11"/>
        <rFont val="Calibri"/>
        <family val="2"/>
        <scheme val="minor"/>
      </rPr>
      <t>Abfertigungsfonds</t>
    </r>
    <r>
      <rPr>
        <sz val="11"/>
        <rFont val="Calibri"/>
        <family val="2"/>
        <scheme val="minor"/>
      </rPr>
      <t xml:space="preserve"> für Zusatzrentenfonds
(Bruttolohn / 13,5 abzüglich Pensionsfonds 0,5%) </t>
    </r>
  </si>
  <si>
    <t>Monatliche Sozialabgaben zu Lasten Arbeitgeber:</t>
  </si>
  <si>
    <t>Prozentsätze</t>
  </si>
  <si>
    <t>GL Vollzeit</t>
  </si>
  <si>
    <t>GL Teilzeit</t>
  </si>
  <si>
    <t>Soz.Abg. Vollzeit</t>
  </si>
  <si>
    <t>Soz.Abg. Teilzeit</t>
  </si>
  <si>
    <t>Soz.Abg. Gesamt</t>
  </si>
  <si>
    <t>Sozialabgaben INPS Arbeitgeber (36,12% - 9,19%)</t>
  </si>
  <si>
    <t>ASCOM (Arbeitgeber)</t>
  </si>
  <si>
    <t xml:space="preserve"> - Fiskalisierung Sozialabgaben</t>
  </si>
  <si>
    <t>manuell eintragen</t>
  </si>
  <si>
    <t xml:space="preserve"> = Sozialabgaben INPS+Ascom Arbeitgeber</t>
  </si>
  <si>
    <r>
      <t xml:space="preserve">Arbeitgeber-Anteil Bilaterale Körperschaft </t>
    </r>
    <r>
      <rPr>
        <sz val="11"/>
        <rFont val="Calibri"/>
        <family val="2"/>
        <scheme val="minor"/>
      </rPr>
      <t>(= Arbeitnehmer-Anteil)</t>
    </r>
  </si>
  <si>
    <r>
      <t>Fondo Est - Arbeitgeber-Anteil</t>
    </r>
    <r>
      <rPr>
        <sz val="11"/>
        <rFont val="Calibri"/>
        <family val="2"/>
        <scheme val="minor"/>
      </rPr>
      <t xml:space="preserve"> (10,00 € pro Mitarbeiter)</t>
    </r>
  </si>
  <si>
    <t>Monatl. Einzahlung INPS</t>
  </si>
  <si>
    <t>Beträge</t>
  </si>
  <si>
    <t>Gesamte Sozialabgaben inkl. Ascom-Covelco</t>
  </si>
  <si>
    <t>- Familiengeld</t>
  </si>
  <si>
    <t>- Krankengeld / Mutterschaftsgeld (gerundet)</t>
  </si>
  <si>
    <t>= INPS Schuld</t>
  </si>
  <si>
    <t>Einzahlung F 24</t>
  </si>
  <si>
    <t xml:space="preserve"> Lohnsteuer IRPEF</t>
  </si>
  <si>
    <t>(Kodex: 1001  -  Sezione Erario  -  Debiti)</t>
  </si>
  <si>
    <t>-  Steuerbonus abhängige Arbeit</t>
  </si>
  <si>
    <t>(Kodex: 1655  -  Sezione Erario  -  Crediti)</t>
  </si>
  <si>
    <t xml:space="preserve"> + INPS Schuld (inkl. Ascom/Covelco)</t>
  </si>
  <si>
    <t>(Kodex: DM10 + INPS-Position)</t>
  </si>
  <si>
    <t xml:space="preserve"> + Bilaterale Körperschaft</t>
  </si>
  <si>
    <t>(Kodex: EBCM + INPS-Position)</t>
  </si>
  <si>
    <t xml:space="preserve"> + Fondo Est</t>
  </si>
  <si>
    <t>(Kodex: EST1 + INPS-Position)</t>
  </si>
  <si>
    <t xml:space="preserve"> + Regionalsteuer</t>
  </si>
  <si>
    <t>(Kodex: 3802)  -  Sezione Regioni</t>
  </si>
  <si>
    <t xml:space="preserve"> + Gemeindezusatzsteuer (Saldo)</t>
  </si>
  <si>
    <t>(Kodex: 3848  -  Sezione IMU ed altri tributi locali)</t>
  </si>
  <si>
    <t xml:space="preserve"> + Akonto Gemeindezusatzsteuer</t>
  </si>
  <si>
    <t>(Kodex: 3847  -  Sezione IMU ed altri tributi locali)</t>
  </si>
  <si>
    <t xml:space="preserve"> + Steuer auf Abfertigung</t>
  </si>
  <si>
    <t>(Kodex: 1012  -  Sezione Erario)</t>
  </si>
  <si>
    <t xml:space="preserve"> + Akonto Ersatzsteuer Aufw. Abfertigung (16/12)</t>
  </si>
  <si>
    <t>(Kodex: 1712  -  Sezione Erario)</t>
  </si>
  <si>
    <t xml:space="preserve"> + Saldo Ersatzsteuer Aufw. Abfertigung (16/2)</t>
  </si>
  <si>
    <t>(Kodex: 1713  -  Sezione Erario)</t>
  </si>
  <si>
    <t xml:space="preserve"> + Laborfonds (trimestrale Einzahlung)</t>
  </si>
  <si>
    <t>(Ente: 0004 - Sede: 0093 - Kodex: COLL)  -  letztes Feld</t>
  </si>
  <si>
    <t xml:space="preserve"> + INAIL (am 16/2)</t>
  </si>
  <si>
    <t>(Sezione altri enti previdenziali ed assicurativi)</t>
  </si>
  <si>
    <t xml:space="preserve"> = Saldo F 24</t>
  </si>
  <si>
    <t>Trimestrale Einzahlung Zusatzrentenfonds
(Mrz-Jun-Sep-Dez)</t>
  </si>
  <si>
    <t>Monat 1</t>
  </si>
  <si>
    <t>Monat 2</t>
  </si>
  <si>
    <t>Monat 3</t>
  </si>
  <si>
    <t>Gesamt</t>
  </si>
  <si>
    <t>Sozialabgaben Arbeitgeber</t>
  </si>
  <si>
    <r>
      <t>manuell</t>
    </r>
    <r>
      <rPr>
        <sz val="12"/>
        <rFont val="Calibri"/>
        <family val="2"/>
        <scheme val="minor"/>
      </rPr>
      <t xml:space="preserve"> berechnen (Summe Buchungsbelege des Trimesters)</t>
    </r>
  </si>
  <si>
    <t>Arbeitnehmer-Anteil</t>
  </si>
  <si>
    <t>Abfertigung Zusatzrentenfonds</t>
  </si>
  <si>
    <t>Einzahlung Zusatzrentenfonds (nur trimestral)</t>
  </si>
  <si>
    <t>Übungsfirma / IFS:</t>
  </si>
  <si>
    <t>Monat / mese:</t>
  </si>
  <si>
    <t>BUCHUNGSBELEG GEHÄLTER / RIEPILOGO STIPENDI</t>
  </si>
  <si>
    <t>EEE FFF</t>
  </si>
  <si>
    <t>AAA BBB</t>
  </si>
  <si>
    <t>JAHR / ANNO: 2026</t>
  </si>
  <si>
    <t>- Rundungsdifferenz F24/DM10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</si>
</sst>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&quot; &quot;"/>
    <numFmt numFmtId="165" formatCode="_-* #,##0.00\ _L_._-;\-* #,##0.00\ _L_._-;_-* &quot;-&quot;??\ _L_._-;_-@_-"/>
    <numFmt numFmtId="166" formatCode="#,##0.00\ &quot;€ &quot;"/>
    <numFmt numFmtId="167" formatCode="0%&quot;     &quot;"/>
    <numFmt numFmtId="168" formatCode="#,##0.00\ &quot;€&quot;"/>
    <numFmt numFmtId="169" formatCode="0.00%&quot; von&quot;"/>
    <numFmt numFmtId="170" formatCode="[$-407]mmmm\ yyyy;@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3"/>
      <name val="Calibri"/>
      <family val="2"/>
      <scheme val="minor"/>
    </font>
    <font>
      <sz val="9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9"/>
      <color indexed="81"/>
      <name val="Segoe UI"/>
      <charset val="1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5" fontId="3" fillId="0" borderId="0" applyFont="0" applyFill="0" applyBorder="0" applyAlignment="0" applyProtection="0"/>
  </cellStyleXfs>
  <cellXfs count="109">
    <xf numFmtId="0" fontId="0" fillId="0" borderId="0" xfId="0"/>
    <xf numFmtId="0" fontId="11" fillId="0" borderId="0" xfId="1" applyFont="1" applyAlignment="1" applyProtection="1">
      <alignment vertical="center"/>
      <protection locked="0"/>
    </xf>
    <xf numFmtId="164" fontId="11" fillId="0" borderId="7" xfId="1" applyNumberFormat="1" applyFont="1" applyBorder="1" applyAlignment="1" applyProtection="1">
      <alignment vertical="center"/>
      <protection locked="0"/>
    </xf>
    <xf numFmtId="164" fontId="11" fillId="0" borderId="1" xfId="1" applyNumberFormat="1" applyFont="1" applyBorder="1" applyAlignment="1" applyProtection="1">
      <alignment vertical="center"/>
      <protection locked="0"/>
    </xf>
    <xf numFmtId="17" fontId="24" fillId="0" borderId="0" xfId="1" applyNumberFormat="1" applyFont="1" applyAlignment="1">
      <alignment horizontal="right"/>
    </xf>
    <xf numFmtId="0" fontId="7" fillId="2" borderId="6" xfId="1" applyFont="1" applyFill="1" applyBorder="1" applyAlignment="1" applyProtection="1">
      <alignment horizontal="center" vertical="center" wrapText="1"/>
      <protection locked="0"/>
    </xf>
    <xf numFmtId="0" fontId="10" fillId="2" borderId="7" xfId="1" applyFont="1" applyFill="1" applyBorder="1" applyAlignment="1" applyProtection="1">
      <alignment horizontal="center" vertical="center" wrapText="1"/>
      <protection locked="0"/>
    </xf>
    <xf numFmtId="0" fontId="10" fillId="2" borderId="7" xfId="1" applyFont="1" applyFill="1" applyBorder="1" applyAlignment="1" applyProtection="1">
      <alignment horizontal="center" vertical="center"/>
      <protection locked="0"/>
    </xf>
    <xf numFmtId="0" fontId="22" fillId="0" borderId="0" xfId="1" applyFont="1" applyAlignment="1">
      <alignment vertical="center"/>
    </xf>
    <xf numFmtId="0" fontId="23" fillId="0" borderId="0" xfId="1" applyFont="1"/>
    <xf numFmtId="0" fontId="5" fillId="0" borderId="0" xfId="1" applyFont="1" applyProtection="1">
      <protection locked="0"/>
    </xf>
    <xf numFmtId="0" fontId="6" fillId="0" borderId="1" xfId="1" applyFont="1" applyBorder="1" applyAlignment="1" applyProtection="1">
      <alignment horizontal="center" vertical="center"/>
      <protection locked="0"/>
    </xf>
    <xf numFmtId="0" fontId="10" fillId="0" borderId="1" xfId="1" applyFont="1" applyBorder="1" applyAlignment="1" applyProtection="1">
      <alignment horizontal="left" vertical="center" wrapText="1" indent="1"/>
      <protection locked="0"/>
    </xf>
    <xf numFmtId="164" fontId="11" fillId="0" borderId="7" xfId="1" applyNumberFormat="1" applyFont="1" applyBorder="1" applyAlignment="1" applyProtection="1">
      <alignment horizontal="right" vertical="center"/>
      <protection locked="0"/>
    </xf>
    <xf numFmtId="164" fontId="12" fillId="0" borderId="7" xfId="1" applyNumberFormat="1" applyFont="1" applyBorder="1" applyAlignment="1" applyProtection="1">
      <alignment horizontal="right" vertical="center"/>
      <protection locked="0"/>
    </xf>
    <xf numFmtId="164" fontId="11" fillId="0" borderId="1" xfId="1" applyNumberFormat="1" applyFont="1" applyBorder="1" applyAlignment="1" applyProtection="1">
      <alignment horizontal="right" vertical="center"/>
      <protection locked="0"/>
    </xf>
    <xf numFmtId="164" fontId="12" fillId="0" borderId="1" xfId="1" applyNumberFormat="1" applyFont="1" applyBorder="1" applyAlignment="1" applyProtection="1">
      <alignment horizontal="right" vertical="center"/>
      <protection locked="0"/>
    </xf>
    <xf numFmtId="10" fontId="5" fillId="0" borderId="0" xfId="1" applyNumberFormat="1" applyFont="1" applyProtection="1">
      <protection locked="0"/>
    </xf>
    <xf numFmtId="9" fontId="5" fillId="0" borderId="0" xfId="1" applyNumberFormat="1" applyFont="1" applyProtection="1">
      <protection locked="0"/>
    </xf>
    <xf numFmtId="0" fontId="10" fillId="0" borderId="1" xfId="1" applyFont="1" applyBorder="1" applyAlignment="1" applyProtection="1">
      <alignment horizontal="left" vertical="center" indent="1"/>
      <protection locked="0"/>
    </xf>
    <xf numFmtId="0" fontId="10" fillId="0" borderId="1" xfId="1" applyFont="1" applyBorder="1" applyAlignment="1">
      <alignment horizontal="left" vertical="center" indent="1"/>
    </xf>
    <xf numFmtId="164" fontId="12" fillId="0" borderId="1" xfId="1" applyNumberFormat="1" applyFont="1" applyBorder="1" applyAlignment="1" applyProtection="1">
      <alignment vertical="center"/>
      <protection locked="0"/>
    </xf>
    <xf numFmtId="166" fontId="5" fillId="0" borderId="0" xfId="1" applyNumberFormat="1" applyFont="1" applyProtection="1">
      <protection locked="0"/>
    </xf>
    <xf numFmtId="0" fontId="11" fillId="0" borderId="0" xfId="1" applyFont="1" applyProtection="1">
      <protection locked="0"/>
    </xf>
    <xf numFmtId="0" fontId="8" fillId="0" borderId="1" xfId="1" applyFont="1" applyBorder="1" applyAlignment="1" applyProtection="1">
      <alignment horizontal="center" vertical="center" wrapText="1"/>
      <protection locked="0"/>
    </xf>
    <xf numFmtId="0" fontId="11" fillId="0" borderId="1" xfId="1" applyFont="1" applyBorder="1" applyAlignment="1" applyProtection="1">
      <alignment horizontal="left" vertical="center" indent="1"/>
      <protection locked="0"/>
    </xf>
    <xf numFmtId="164" fontId="12" fillId="0" borderId="0" xfId="1" applyNumberFormat="1" applyFont="1" applyProtection="1">
      <protection locked="0"/>
    </xf>
    <xf numFmtId="0" fontId="17" fillId="0" borderId="0" xfId="1" applyFont="1" applyAlignment="1" applyProtection="1">
      <alignment horizontal="left" vertical="center" indent="1"/>
      <protection locked="0"/>
    </xf>
    <xf numFmtId="0" fontId="5" fillId="0" borderId="0" xfId="1" applyFont="1" applyAlignment="1" applyProtection="1">
      <alignment vertical="center"/>
      <protection locked="0"/>
    </xf>
    <xf numFmtId="10" fontId="5" fillId="0" borderId="0" xfId="1" applyNumberFormat="1" applyFont="1" applyAlignment="1" applyProtection="1">
      <alignment vertical="center"/>
      <protection locked="0"/>
    </xf>
    <xf numFmtId="0" fontId="11" fillId="0" borderId="0" xfId="1" applyFont="1" applyAlignment="1" applyProtection="1">
      <alignment horizontal="left" vertical="center" indent="1"/>
      <protection locked="0"/>
    </xf>
    <xf numFmtId="164" fontId="11" fillId="0" borderId="0" xfId="1" applyNumberFormat="1" applyFont="1" applyAlignment="1" applyProtection="1">
      <alignment vertical="center"/>
      <protection locked="0"/>
    </xf>
    <xf numFmtId="164" fontId="12" fillId="0" borderId="0" xfId="1" applyNumberFormat="1" applyFont="1" applyAlignment="1" applyProtection="1">
      <alignment vertical="center"/>
      <protection locked="0"/>
    </xf>
    <xf numFmtId="0" fontId="5" fillId="0" borderId="1" xfId="1" applyFont="1" applyBorder="1" applyAlignment="1" applyProtection="1">
      <alignment vertical="center"/>
      <protection locked="0"/>
    </xf>
    <xf numFmtId="164" fontId="1" fillId="0" borderId="1" xfId="1" applyNumberFormat="1" applyFont="1" applyBorder="1" applyAlignment="1" applyProtection="1">
      <alignment vertical="center"/>
      <protection locked="0"/>
    </xf>
    <xf numFmtId="2" fontId="5" fillId="0" borderId="0" xfId="1" applyNumberFormat="1" applyFont="1" applyAlignment="1" applyProtection="1">
      <alignment vertical="center"/>
      <protection locked="0"/>
    </xf>
    <xf numFmtId="0" fontId="12" fillId="0" borderId="0" xfId="1" applyFont="1" applyProtection="1">
      <protection locked="0"/>
    </xf>
    <xf numFmtId="0" fontId="12" fillId="0" borderId="2" xfId="1" applyFont="1" applyBorder="1" applyAlignment="1" applyProtection="1">
      <alignment vertical="center"/>
      <protection locked="0"/>
    </xf>
    <xf numFmtId="168" fontId="18" fillId="0" borderId="1" xfId="1" applyNumberFormat="1" applyFont="1" applyBorder="1" applyAlignment="1" applyProtection="1">
      <alignment horizontal="center" vertical="center"/>
      <protection locked="0"/>
    </xf>
    <xf numFmtId="0" fontId="18" fillId="0" borderId="1" xfId="1" applyFont="1" applyBorder="1" applyAlignment="1" applyProtection="1">
      <alignment horizontal="center" vertical="center"/>
      <protection locked="0"/>
    </xf>
    <xf numFmtId="0" fontId="11" fillId="0" borderId="9" xfId="1" applyFont="1" applyBorder="1" applyAlignment="1" applyProtection="1">
      <alignment vertical="center"/>
      <protection locked="0"/>
    </xf>
    <xf numFmtId="169" fontId="11" fillId="0" borderId="1" xfId="1" applyNumberFormat="1" applyFont="1" applyBorder="1" applyAlignment="1" applyProtection="1">
      <alignment horizontal="center" vertical="center"/>
      <protection locked="0"/>
    </xf>
    <xf numFmtId="0" fontId="11" fillId="0" borderId="2" xfId="1" applyFont="1" applyBorder="1" applyAlignment="1" applyProtection="1">
      <alignment vertical="center"/>
      <protection locked="0"/>
    </xf>
    <xf numFmtId="0" fontId="11" fillId="0" borderId="2" xfId="1" applyFont="1" applyBorder="1" applyAlignment="1" applyProtection="1">
      <alignment vertical="center" wrapText="1"/>
      <protection locked="0"/>
    </xf>
    <xf numFmtId="0" fontId="11" fillId="0" borderId="3" xfId="1" applyFont="1" applyBorder="1" applyAlignment="1" applyProtection="1">
      <alignment vertical="center"/>
      <protection locked="0"/>
    </xf>
    <xf numFmtId="164" fontId="11" fillId="0" borderId="3" xfId="1" applyNumberFormat="1" applyFont="1" applyBorder="1" applyAlignment="1" applyProtection="1">
      <alignment horizontal="right" vertical="center"/>
      <protection locked="0"/>
    </xf>
    <xf numFmtId="0" fontId="11" fillId="0" borderId="3" xfId="1" applyFont="1" applyBorder="1" applyAlignment="1" applyProtection="1">
      <alignment horizontal="right" vertical="center"/>
      <protection locked="0"/>
    </xf>
    <xf numFmtId="168" fontId="12" fillId="0" borderId="3" xfId="1" applyNumberFormat="1" applyFont="1" applyBorder="1" applyAlignment="1" applyProtection="1">
      <alignment vertical="center"/>
      <protection locked="0"/>
    </xf>
    <xf numFmtId="164" fontId="12" fillId="0" borderId="3" xfId="1" applyNumberFormat="1" applyFont="1" applyBorder="1" applyAlignment="1" applyProtection="1">
      <alignment horizontal="right" vertical="center"/>
      <protection locked="0"/>
    </xf>
    <xf numFmtId="0" fontId="5" fillId="0" borderId="3" xfId="1" applyFont="1" applyBorder="1" applyAlignment="1" applyProtection="1">
      <alignment vertical="center"/>
      <protection locked="0"/>
    </xf>
    <xf numFmtId="0" fontId="11" fillId="0" borderId="4" xfId="1" applyFont="1" applyBorder="1" applyAlignment="1" applyProtection="1">
      <alignment horizontal="right" vertical="center"/>
      <protection locked="0"/>
    </xf>
    <xf numFmtId="164" fontId="2" fillId="0" borderId="0" xfId="1" applyNumberFormat="1" applyFont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20" fillId="0" borderId="0" xfId="1" applyFont="1" applyAlignment="1" applyProtection="1">
      <alignment vertical="center"/>
      <protection locked="0"/>
    </xf>
    <xf numFmtId="164" fontId="12" fillId="0" borderId="2" xfId="1" applyNumberFormat="1" applyFont="1" applyBorder="1" applyAlignment="1" applyProtection="1">
      <alignment horizontal="right" vertical="center"/>
      <protection locked="0"/>
    </xf>
    <xf numFmtId="0" fontId="19" fillId="0" borderId="8" xfId="1" applyFont="1" applyBorder="1" applyAlignment="1" applyProtection="1">
      <alignment vertical="center"/>
      <protection locked="0"/>
    </xf>
    <xf numFmtId="0" fontId="1" fillId="0" borderId="0" xfId="1" applyFont="1" applyAlignment="1" applyProtection="1">
      <alignment horizontal="right" vertical="center"/>
      <protection locked="0"/>
    </xf>
    <xf numFmtId="164" fontId="1" fillId="0" borderId="0" xfId="1" applyNumberFormat="1" applyFont="1" applyAlignment="1" applyProtection="1">
      <alignment horizontal="right" vertical="center"/>
      <protection locked="0"/>
    </xf>
    <xf numFmtId="0" fontId="19" fillId="0" borderId="0" xfId="1" applyFont="1" applyAlignment="1" applyProtection="1">
      <alignment vertical="center"/>
      <protection locked="0"/>
    </xf>
    <xf numFmtId="164" fontId="16" fillId="0" borderId="0" xfId="1" applyNumberFormat="1" applyFont="1" applyAlignment="1" applyProtection="1">
      <alignment horizontal="right" vertical="center"/>
      <protection locked="0"/>
    </xf>
    <xf numFmtId="49" fontId="11" fillId="0" borderId="2" xfId="1" applyNumberFormat="1" applyFont="1" applyBorder="1" applyAlignment="1" applyProtection="1">
      <alignment vertical="center" wrapText="1"/>
      <protection locked="0"/>
    </xf>
    <xf numFmtId="164" fontId="11" fillId="0" borderId="0" xfId="1" applyNumberFormat="1" applyFont="1" applyAlignment="1" applyProtection="1">
      <alignment horizontal="right" vertical="center"/>
      <protection locked="0"/>
    </xf>
    <xf numFmtId="0" fontId="11" fillId="0" borderId="0" xfId="1" applyFont="1" applyAlignment="1" applyProtection="1">
      <alignment horizontal="center" vertical="center" wrapText="1"/>
      <protection locked="0"/>
    </xf>
    <xf numFmtId="49" fontId="12" fillId="0" borderId="2" xfId="1" applyNumberFormat="1" applyFont="1" applyBorder="1" applyAlignment="1" applyProtection="1">
      <alignment vertical="center" wrapText="1"/>
      <protection locked="0"/>
    </xf>
    <xf numFmtId="49" fontId="11" fillId="0" borderId="0" xfId="1" applyNumberFormat="1" applyFont="1" applyAlignment="1" applyProtection="1">
      <alignment vertical="center"/>
      <protection locked="0"/>
    </xf>
    <xf numFmtId="0" fontId="11" fillId="0" borderId="0" xfId="1" applyFont="1" applyAlignment="1" applyProtection="1">
      <alignment horizontal="right" vertical="center"/>
      <protection locked="0"/>
    </xf>
    <xf numFmtId="49" fontId="11" fillId="0" borderId="9" xfId="1" applyNumberFormat="1" applyFont="1" applyBorder="1" applyAlignment="1" applyProtection="1">
      <alignment vertical="center"/>
      <protection locked="0"/>
    </xf>
    <xf numFmtId="49" fontId="11" fillId="0" borderId="2" xfId="1" applyNumberFormat="1" applyFont="1" applyBorder="1" applyAlignment="1" applyProtection="1">
      <alignment vertical="center"/>
      <protection locked="0"/>
    </xf>
    <xf numFmtId="49" fontId="12" fillId="0" borderId="2" xfId="1" applyNumberFormat="1" applyFont="1" applyBorder="1" applyAlignment="1" applyProtection="1">
      <alignment vertical="center"/>
      <protection locked="0"/>
    </xf>
    <xf numFmtId="0" fontId="12" fillId="0" borderId="0" xfId="1" applyFont="1" applyAlignment="1" applyProtection="1">
      <alignment horizontal="center" vertical="center"/>
      <protection locked="0"/>
    </xf>
    <xf numFmtId="0" fontId="17" fillId="0" borderId="0" xfId="1" applyFont="1" applyAlignment="1" applyProtection="1">
      <alignment horizontal="left"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3" fillId="3" borderId="1" xfId="1" applyFont="1" applyFill="1" applyBorder="1" applyAlignment="1" applyProtection="1">
      <alignment horizontal="left" vertical="center" wrapText="1" indent="1"/>
      <protection locked="0"/>
    </xf>
    <xf numFmtId="164" fontId="11" fillId="3" borderId="1" xfId="1" applyNumberFormat="1" applyFont="1" applyFill="1" applyBorder="1" applyAlignment="1" applyProtection="1">
      <alignment vertical="center"/>
      <protection locked="0"/>
    </xf>
    <xf numFmtId="164" fontId="11" fillId="3" borderId="1" xfId="1" applyNumberFormat="1" applyFont="1" applyFill="1" applyBorder="1" applyAlignment="1" applyProtection="1">
      <alignment horizontal="right" vertical="center"/>
      <protection locked="0"/>
    </xf>
    <xf numFmtId="164" fontId="11" fillId="3" borderId="1" xfId="2" applyNumberFormat="1" applyFont="1" applyFill="1" applyBorder="1" applyAlignment="1" applyProtection="1">
      <alignment horizontal="right" vertical="center"/>
      <protection locked="0"/>
    </xf>
    <xf numFmtId="164" fontId="12" fillId="3" borderId="1" xfId="1" applyNumberFormat="1" applyFont="1" applyFill="1" applyBorder="1" applyAlignment="1" applyProtection="1">
      <alignment vertical="center"/>
      <protection locked="0"/>
    </xf>
    <xf numFmtId="0" fontId="12" fillId="3" borderId="1" xfId="1" applyFont="1" applyFill="1" applyBorder="1" applyAlignment="1" applyProtection="1">
      <alignment horizontal="left" vertical="center" wrapText="1" indent="1"/>
      <protection locked="0"/>
    </xf>
    <xf numFmtId="0" fontId="12" fillId="3" borderId="2" xfId="1" applyFont="1" applyFill="1" applyBorder="1" applyAlignment="1" applyProtection="1">
      <alignment vertical="center"/>
      <protection locked="0"/>
    </xf>
    <xf numFmtId="0" fontId="12" fillId="3" borderId="1" xfId="1" applyFont="1" applyFill="1" applyBorder="1" applyAlignment="1" applyProtection="1">
      <alignment vertical="center"/>
      <protection locked="0"/>
    </xf>
    <xf numFmtId="0" fontId="5" fillId="3" borderId="3" xfId="1" applyFont="1" applyFill="1" applyBorder="1" applyAlignment="1" applyProtection="1">
      <alignment vertical="center"/>
      <protection locked="0"/>
    </xf>
    <xf numFmtId="0" fontId="11" fillId="3" borderId="4" xfId="1" applyFont="1" applyFill="1" applyBorder="1" applyAlignment="1" applyProtection="1">
      <alignment vertical="center"/>
      <protection locked="0"/>
    </xf>
    <xf numFmtId="0" fontId="12" fillId="3" borderId="1" xfId="1" applyFont="1" applyFill="1" applyBorder="1" applyAlignment="1" applyProtection="1">
      <alignment horizontal="center" vertical="center"/>
      <protection locked="0"/>
    </xf>
    <xf numFmtId="0" fontId="12" fillId="3" borderId="2" xfId="1" applyFont="1" applyFill="1" applyBorder="1" applyAlignment="1" applyProtection="1">
      <alignment vertical="center" wrapText="1"/>
      <protection locked="0"/>
    </xf>
    <xf numFmtId="0" fontId="9" fillId="3" borderId="1" xfId="1" applyFont="1" applyFill="1" applyBorder="1" applyAlignment="1" applyProtection="1">
      <alignment horizontal="center" vertical="center" wrapText="1"/>
      <protection locked="0"/>
    </xf>
    <xf numFmtId="164" fontId="11" fillId="2" borderId="7" xfId="1" applyNumberFormat="1" applyFont="1" applyFill="1" applyBorder="1" applyAlignment="1" applyProtection="1">
      <alignment horizontal="right" vertical="center"/>
      <protection locked="0"/>
    </xf>
    <xf numFmtId="164" fontId="11" fillId="2" borderId="1" xfId="1" applyNumberFormat="1" applyFont="1" applyFill="1" applyBorder="1" applyAlignment="1" applyProtection="1">
      <alignment horizontal="right" vertical="center"/>
      <protection locked="0"/>
    </xf>
    <xf numFmtId="167" fontId="7" fillId="2" borderId="1" xfId="1" applyNumberFormat="1" applyFont="1" applyFill="1" applyBorder="1" applyAlignment="1" applyProtection="1">
      <alignment vertical="center"/>
      <protection locked="0"/>
    </xf>
    <xf numFmtId="0" fontId="11" fillId="2" borderId="1" xfId="1" applyFont="1" applyFill="1" applyBorder="1" applyAlignment="1" applyProtection="1">
      <alignment vertical="center"/>
      <protection locked="0"/>
    </xf>
    <xf numFmtId="164" fontId="11" fillId="2" borderId="1" xfId="1" applyNumberFormat="1" applyFont="1" applyFill="1" applyBorder="1" applyAlignment="1" applyProtection="1">
      <alignment vertical="center"/>
      <protection locked="0"/>
    </xf>
    <xf numFmtId="164" fontId="11" fillId="2" borderId="7" xfId="1" applyNumberFormat="1" applyFont="1" applyFill="1" applyBorder="1" applyAlignment="1" applyProtection="1">
      <alignment vertical="center"/>
      <protection locked="0"/>
    </xf>
    <xf numFmtId="0" fontId="11" fillId="2" borderId="7" xfId="1" applyFont="1" applyFill="1" applyBorder="1" applyAlignment="1" applyProtection="1">
      <alignment vertical="center"/>
      <protection locked="0"/>
    </xf>
    <xf numFmtId="164" fontId="11" fillId="4" borderId="7" xfId="1" applyNumberFormat="1" applyFont="1" applyFill="1" applyBorder="1" applyAlignment="1" applyProtection="1">
      <alignment horizontal="right" vertical="center"/>
      <protection locked="0"/>
    </xf>
    <xf numFmtId="0" fontId="14" fillId="0" borderId="2" xfId="1" quotePrefix="1" applyFont="1" applyBorder="1" applyAlignment="1" applyProtection="1">
      <alignment vertical="center" wrapText="1"/>
      <protection locked="0"/>
    </xf>
    <xf numFmtId="164" fontId="11" fillId="4" borderId="1" xfId="1" applyNumberFormat="1" applyFont="1" applyFill="1" applyBorder="1" applyAlignment="1" applyProtection="1">
      <alignment vertical="center"/>
      <protection locked="0"/>
    </xf>
    <xf numFmtId="0" fontId="4" fillId="0" borderId="8" xfId="1" applyFont="1" applyBorder="1" applyAlignment="1" applyProtection="1">
      <alignment horizontal="right" vertical="center" textRotation="90" wrapText="1"/>
      <protection locked="0"/>
    </xf>
    <xf numFmtId="0" fontId="11" fillId="3" borderId="1" xfId="1" applyFont="1" applyFill="1" applyBorder="1" applyAlignment="1" applyProtection="1">
      <alignment horizontal="left" vertical="center" wrapText="1" indent="1"/>
      <protection locked="0"/>
    </xf>
    <xf numFmtId="0" fontId="11" fillId="3" borderId="1" xfId="1" applyFont="1" applyFill="1" applyBorder="1" applyAlignment="1" applyProtection="1">
      <alignment horizontal="left" vertical="center" indent="1"/>
      <protection locked="0"/>
    </xf>
    <xf numFmtId="0" fontId="21" fillId="0" borderId="0" xfId="1" applyFont="1" applyAlignment="1" applyProtection="1">
      <alignment horizontal="center"/>
      <protection locked="0"/>
    </xf>
    <xf numFmtId="0" fontId="24" fillId="2" borderId="0" xfId="1" applyFont="1" applyFill="1" applyAlignment="1" applyProtection="1">
      <alignment horizontal="left" indent="1"/>
      <protection locked="0"/>
    </xf>
    <xf numFmtId="170" fontId="24" fillId="2" borderId="10" xfId="1" applyNumberFormat="1" applyFont="1" applyFill="1" applyBorder="1" applyAlignment="1" applyProtection="1">
      <alignment horizontal="left" indent="1"/>
      <protection locked="0"/>
    </xf>
    <xf numFmtId="0" fontId="6" fillId="3" borderId="6" xfId="1" applyFont="1" applyFill="1" applyBorder="1" applyAlignment="1" applyProtection="1">
      <alignment horizontal="left" vertical="center" indent="1"/>
      <protection locked="0"/>
    </xf>
    <xf numFmtId="0" fontId="6" fillId="3" borderId="5" xfId="1" applyFont="1" applyFill="1" applyBorder="1" applyAlignment="1" applyProtection="1">
      <alignment horizontal="left" vertical="center" indent="1"/>
      <protection locked="0"/>
    </xf>
    <xf numFmtId="0" fontId="6" fillId="3" borderId="7" xfId="1" applyFont="1" applyFill="1" applyBorder="1" applyAlignment="1" applyProtection="1">
      <alignment horizontal="left" vertical="center" indent="1"/>
      <protection locked="0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3" xfId="1" applyFont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center" vertical="center"/>
      <protection locked="0"/>
    </xf>
    <xf numFmtId="0" fontId="9" fillId="0" borderId="6" xfId="1" applyFont="1" applyBorder="1" applyAlignment="1" applyProtection="1">
      <alignment horizontal="center" vertical="center"/>
      <protection locked="0"/>
    </xf>
    <xf numFmtId="0" fontId="10" fillId="0" borderId="7" xfId="1" applyFont="1" applyBorder="1" applyAlignment="1">
      <alignment horizontal="center" vertical="center"/>
    </xf>
  </cellXfs>
  <cellStyles count="3">
    <cellStyle name="Dezimal_Gehälter Mittermair Thomas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7</xdr:col>
      <xdr:colOff>295275</xdr:colOff>
      <xdr:row>25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6D5AFFF6-6C7C-4D66-B560-687A0979B377}"/>
            </a:ext>
          </a:extLst>
        </xdr:cNvPr>
        <xdr:cNvSpPr>
          <a:spLocks/>
        </xdr:cNvSpPr>
      </xdr:nvSpPr>
      <xdr:spPr bwMode="auto">
        <a:xfrm>
          <a:off x="8854440" y="1043940"/>
          <a:ext cx="295275" cy="3619500"/>
        </a:xfrm>
        <a:prstGeom prst="rightBrace">
          <a:avLst>
            <a:gd name="adj1" fmla="val 14623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F36D0-51D3-470C-B5B8-E93A27622AE3}">
  <sheetPr>
    <pageSetUpPr fitToPage="1"/>
  </sheetPr>
  <dimension ref="A1:XFD77"/>
  <sheetViews>
    <sheetView showGridLines="0" showZeros="0" tabSelected="1" zoomScaleNormal="100" workbookViewId="0"/>
  </sheetViews>
  <sheetFormatPr baseColWidth="10" defaultRowHeight="15.6" x14ac:dyDescent="0.3"/>
  <cols>
    <col min="1" max="1" width="51" style="10" customWidth="1"/>
    <col min="2" max="6" width="12.88671875" style="10" customWidth="1"/>
    <col min="7" max="7" width="14.5546875" style="10" customWidth="1"/>
    <col min="8" max="8" width="16" style="10" bestFit="1" customWidth="1"/>
    <col min="9" max="256" width="11.5546875" style="10"/>
    <col min="257" max="257" width="50.109375" style="10" customWidth="1"/>
    <col min="258" max="258" width="13.44140625" style="10" customWidth="1"/>
    <col min="259" max="262" width="13.88671875" style="10" customWidth="1"/>
    <col min="263" max="263" width="16.44140625" style="10" customWidth="1"/>
    <col min="264" max="264" width="16" style="10" bestFit="1" customWidth="1"/>
    <col min="265" max="512" width="11.5546875" style="10"/>
    <col min="513" max="513" width="50.109375" style="10" customWidth="1"/>
    <col min="514" max="514" width="13.44140625" style="10" customWidth="1"/>
    <col min="515" max="518" width="13.88671875" style="10" customWidth="1"/>
    <col min="519" max="519" width="16.44140625" style="10" customWidth="1"/>
    <col min="520" max="520" width="16" style="10" bestFit="1" customWidth="1"/>
    <col min="521" max="768" width="11.5546875" style="10"/>
    <col min="769" max="769" width="50.109375" style="10" customWidth="1"/>
    <col min="770" max="770" width="13.44140625" style="10" customWidth="1"/>
    <col min="771" max="774" width="13.88671875" style="10" customWidth="1"/>
    <col min="775" max="775" width="16.44140625" style="10" customWidth="1"/>
    <col min="776" max="776" width="16" style="10" bestFit="1" customWidth="1"/>
    <col min="777" max="1024" width="11.5546875" style="10"/>
    <col min="1025" max="1025" width="50.109375" style="10" customWidth="1"/>
    <col min="1026" max="1026" width="13.44140625" style="10" customWidth="1"/>
    <col min="1027" max="1030" width="13.88671875" style="10" customWidth="1"/>
    <col min="1031" max="1031" width="16.44140625" style="10" customWidth="1"/>
    <col min="1032" max="1032" width="16" style="10" bestFit="1" customWidth="1"/>
    <col min="1033" max="1280" width="11.5546875" style="10"/>
    <col min="1281" max="1281" width="50.109375" style="10" customWidth="1"/>
    <col min="1282" max="1282" width="13.44140625" style="10" customWidth="1"/>
    <col min="1283" max="1286" width="13.88671875" style="10" customWidth="1"/>
    <col min="1287" max="1287" width="16.44140625" style="10" customWidth="1"/>
    <col min="1288" max="1288" width="16" style="10" bestFit="1" customWidth="1"/>
    <col min="1289" max="1536" width="11.5546875" style="10"/>
    <col min="1537" max="1537" width="50.109375" style="10" customWidth="1"/>
    <col min="1538" max="1538" width="13.44140625" style="10" customWidth="1"/>
    <col min="1539" max="1542" width="13.88671875" style="10" customWidth="1"/>
    <col min="1543" max="1543" width="16.44140625" style="10" customWidth="1"/>
    <col min="1544" max="1544" width="16" style="10" bestFit="1" customWidth="1"/>
    <col min="1545" max="1792" width="11.5546875" style="10"/>
    <col min="1793" max="1793" width="50.109375" style="10" customWidth="1"/>
    <col min="1794" max="1794" width="13.44140625" style="10" customWidth="1"/>
    <col min="1795" max="1798" width="13.88671875" style="10" customWidth="1"/>
    <col min="1799" max="1799" width="16.44140625" style="10" customWidth="1"/>
    <col min="1800" max="1800" width="16" style="10" bestFit="1" customWidth="1"/>
    <col min="1801" max="2048" width="11.5546875" style="10"/>
    <col min="2049" max="2049" width="50.109375" style="10" customWidth="1"/>
    <col min="2050" max="2050" width="13.44140625" style="10" customWidth="1"/>
    <col min="2051" max="2054" width="13.88671875" style="10" customWidth="1"/>
    <col min="2055" max="2055" width="16.44140625" style="10" customWidth="1"/>
    <col min="2056" max="2056" width="16" style="10" bestFit="1" customWidth="1"/>
    <col min="2057" max="2304" width="11.5546875" style="10"/>
    <col min="2305" max="2305" width="50.109375" style="10" customWidth="1"/>
    <col min="2306" max="2306" width="13.44140625" style="10" customWidth="1"/>
    <col min="2307" max="2310" width="13.88671875" style="10" customWidth="1"/>
    <col min="2311" max="2311" width="16.44140625" style="10" customWidth="1"/>
    <col min="2312" max="2312" width="16" style="10" bestFit="1" customWidth="1"/>
    <col min="2313" max="2560" width="11.5546875" style="10"/>
    <col min="2561" max="2561" width="50.109375" style="10" customWidth="1"/>
    <col min="2562" max="2562" width="13.44140625" style="10" customWidth="1"/>
    <col min="2563" max="2566" width="13.88671875" style="10" customWidth="1"/>
    <col min="2567" max="2567" width="16.44140625" style="10" customWidth="1"/>
    <col min="2568" max="2568" width="16" style="10" bestFit="1" customWidth="1"/>
    <col min="2569" max="2816" width="11.5546875" style="10"/>
    <col min="2817" max="2817" width="50.109375" style="10" customWidth="1"/>
    <col min="2818" max="2818" width="13.44140625" style="10" customWidth="1"/>
    <col min="2819" max="2822" width="13.88671875" style="10" customWidth="1"/>
    <col min="2823" max="2823" width="16.44140625" style="10" customWidth="1"/>
    <col min="2824" max="2824" width="16" style="10" bestFit="1" customWidth="1"/>
    <col min="2825" max="3072" width="11.5546875" style="10"/>
    <col min="3073" max="3073" width="50.109375" style="10" customWidth="1"/>
    <col min="3074" max="3074" width="13.44140625" style="10" customWidth="1"/>
    <col min="3075" max="3078" width="13.88671875" style="10" customWidth="1"/>
    <col min="3079" max="3079" width="16.44140625" style="10" customWidth="1"/>
    <col min="3080" max="3080" width="16" style="10" bestFit="1" customWidth="1"/>
    <col min="3081" max="3328" width="11.5546875" style="10"/>
    <col min="3329" max="3329" width="50.109375" style="10" customWidth="1"/>
    <col min="3330" max="3330" width="13.44140625" style="10" customWidth="1"/>
    <col min="3331" max="3334" width="13.88671875" style="10" customWidth="1"/>
    <col min="3335" max="3335" width="16.44140625" style="10" customWidth="1"/>
    <col min="3336" max="3336" width="16" style="10" bestFit="1" customWidth="1"/>
    <col min="3337" max="3584" width="11.5546875" style="10"/>
    <col min="3585" max="3585" width="50.109375" style="10" customWidth="1"/>
    <col min="3586" max="3586" width="13.44140625" style="10" customWidth="1"/>
    <col min="3587" max="3590" width="13.88671875" style="10" customWidth="1"/>
    <col min="3591" max="3591" width="16.44140625" style="10" customWidth="1"/>
    <col min="3592" max="3592" width="16" style="10" bestFit="1" customWidth="1"/>
    <col min="3593" max="3840" width="11.5546875" style="10"/>
    <col min="3841" max="3841" width="50.109375" style="10" customWidth="1"/>
    <col min="3842" max="3842" width="13.44140625" style="10" customWidth="1"/>
    <col min="3843" max="3846" width="13.88671875" style="10" customWidth="1"/>
    <col min="3847" max="3847" width="16.44140625" style="10" customWidth="1"/>
    <col min="3848" max="3848" width="16" style="10" bestFit="1" customWidth="1"/>
    <col min="3849" max="4096" width="11.5546875" style="10"/>
    <col min="4097" max="4097" width="50.109375" style="10" customWidth="1"/>
    <col min="4098" max="4098" width="13.44140625" style="10" customWidth="1"/>
    <col min="4099" max="4102" width="13.88671875" style="10" customWidth="1"/>
    <col min="4103" max="4103" width="16.44140625" style="10" customWidth="1"/>
    <col min="4104" max="4104" width="16" style="10" bestFit="1" customWidth="1"/>
    <col min="4105" max="4352" width="11.5546875" style="10"/>
    <col min="4353" max="4353" width="50.109375" style="10" customWidth="1"/>
    <col min="4354" max="4354" width="13.44140625" style="10" customWidth="1"/>
    <col min="4355" max="4358" width="13.88671875" style="10" customWidth="1"/>
    <col min="4359" max="4359" width="16.44140625" style="10" customWidth="1"/>
    <col min="4360" max="4360" width="16" style="10" bestFit="1" customWidth="1"/>
    <col min="4361" max="4608" width="11.5546875" style="10"/>
    <col min="4609" max="4609" width="50.109375" style="10" customWidth="1"/>
    <col min="4610" max="4610" width="13.44140625" style="10" customWidth="1"/>
    <col min="4611" max="4614" width="13.88671875" style="10" customWidth="1"/>
    <col min="4615" max="4615" width="16.44140625" style="10" customWidth="1"/>
    <col min="4616" max="4616" width="16" style="10" bestFit="1" customWidth="1"/>
    <col min="4617" max="4864" width="11.5546875" style="10"/>
    <col min="4865" max="4865" width="50.109375" style="10" customWidth="1"/>
    <col min="4866" max="4866" width="13.44140625" style="10" customWidth="1"/>
    <col min="4867" max="4870" width="13.88671875" style="10" customWidth="1"/>
    <col min="4871" max="4871" width="16.44140625" style="10" customWidth="1"/>
    <col min="4872" max="4872" width="16" style="10" bestFit="1" customWidth="1"/>
    <col min="4873" max="5120" width="11.5546875" style="10"/>
    <col min="5121" max="5121" width="50.109375" style="10" customWidth="1"/>
    <col min="5122" max="5122" width="13.44140625" style="10" customWidth="1"/>
    <col min="5123" max="5126" width="13.88671875" style="10" customWidth="1"/>
    <col min="5127" max="5127" width="16.44140625" style="10" customWidth="1"/>
    <col min="5128" max="5128" width="16" style="10" bestFit="1" customWidth="1"/>
    <col min="5129" max="5376" width="11.5546875" style="10"/>
    <col min="5377" max="5377" width="50.109375" style="10" customWidth="1"/>
    <col min="5378" max="5378" width="13.44140625" style="10" customWidth="1"/>
    <col min="5379" max="5382" width="13.88671875" style="10" customWidth="1"/>
    <col min="5383" max="5383" width="16.44140625" style="10" customWidth="1"/>
    <col min="5384" max="5384" width="16" style="10" bestFit="1" customWidth="1"/>
    <col min="5385" max="5632" width="11.5546875" style="10"/>
    <col min="5633" max="5633" width="50.109375" style="10" customWidth="1"/>
    <col min="5634" max="5634" width="13.44140625" style="10" customWidth="1"/>
    <col min="5635" max="5638" width="13.88671875" style="10" customWidth="1"/>
    <col min="5639" max="5639" width="16.44140625" style="10" customWidth="1"/>
    <col min="5640" max="5640" width="16" style="10" bestFit="1" customWidth="1"/>
    <col min="5641" max="5888" width="11.5546875" style="10"/>
    <col min="5889" max="5889" width="50.109375" style="10" customWidth="1"/>
    <col min="5890" max="5890" width="13.44140625" style="10" customWidth="1"/>
    <col min="5891" max="5894" width="13.88671875" style="10" customWidth="1"/>
    <col min="5895" max="5895" width="16.44140625" style="10" customWidth="1"/>
    <col min="5896" max="5896" width="16" style="10" bestFit="1" customWidth="1"/>
    <col min="5897" max="6144" width="11.5546875" style="10"/>
    <col min="6145" max="6145" width="50.109375" style="10" customWidth="1"/>
    <col min="6146" max="6146" width="13.44140625" style="10" customWidth="1"/>
    <col min="6147" max="6150" width="13.88671875" style="10" customWidth="1"/>
    <col min="6151" max="6151" width="16.44140625" style="10" customWidth="1"/>
    <col min="6152" max="6152" width="16" style="10" bestFit="1" customWidth="1"/>
    <col min="6153" max="6400" width="11.5546875" style="10"/>
    <col min="6401" max="6401" width="50.109375" style="10" customWidth="1"/>
    <col min="6402" max="6402" width="13.44140625" style="10" customWidth="1"/>
    <col min="6403" max="6406" width="13.88671875" style="10" customWidth="1"/>
    <col min="6407" max="6407" width="16.44140625" style="10" customWidth="1"/>
    <col min="6408" max="6408" width="16" style="10" bestFit="1" customWidth="1"/>
    <col min="6409" max="6656" width="11.5546875" style="10"/>
    <col min="6657" max="6657" width="50.109375" style="10" customWidth="1"/>
    <col min="6658" max="6658" width="13.44140625" style="10" customWidth="1"/>
    <col min="6659" max="6662" width="13.88671875" style="10" customWidth="1"/>
    <col min="6663" max="6663" width="16.44140625" style="10" customWidth="1"/>
    <col min="6664" max="6664" width="16" style="10" bestFit="1" customWidth="1"/>
    <col min="6665" max="6912" width="11.5546875" style="10"/>
    <col min="6913" max="6913" width="50.109375" style="10" customWidth="1"/>
    <col min="6914" max="6914" width="13.44140625" style="10" customWidth="1"/>
    <col min="6915" max="6918" width="13.88671875" style="10" customWidth="1"/>
    <col min="6919" max="6919" width="16.44140625" style="10" customWidth="1"/>
    <col min="6920" max="6920" width="16" style="10" bestFit="1" customWidth="1"/>
    <col min="6921" max="7168" width="11.5546875" style="10"/>
    <col min="7169" max="7169" width="50.109375" style="10" customWidth="1"/>
    <col min="7170" max="7170" width="13.44140625" style="10" customWidth="1"/>
    <col min="7171" max="7174" width="13.88671875" style="10" customWidth="1"/>
    <col min="7175" max="7175" width="16.44140625" style="10" customWidth="1"/>
    <col min="7176" max="7176" width="16" style="10" bestFit="1" customWidth="1"/>
    <col min="7177" max="7424" width="11.5546875" style="10"/>
    <col min="7425" max="7425" width="50.109375" style="10" customWidth="1"/>
    <col min="7426" max="7426" width="13.44140625" style="10" customWidth="1"/>
    <col min="7427" max="7430" width="13.88671875" style="10" customWidth="1"/>
    <col min="7431" max="7431" width="16.44140625" style="10" customWidth="1"/>
    <col min="7432" max="7432" width="16" style="10" bestFit="1" customWidth="1"/>
    <col min="7433" max="7680" width="11.5546875" style="10"/>
    <col min="7681" max="7681" width="50.109375" style="10" customWidth="1"/>
    <col min="7682" max="7682" width="13.44140625" style="10" customWidth="1"/>
    <col min="7683" max="7686" width="13.88671875" style="10" customWidth="1"/>
    <col min="7687" max="7687" width="16.44140625" style="10" customWidth="1"/>
    <col min="7688" max="7688" width="16" style="10" bestFit="1" customWidth="1"/>
    <col min="7689" max="7936" width="11.5546875" style="10"/>
    <col min="7937" max="7937" width="50.109375" style="10" customWidth="1"/>
    <col min="7938" max="7938" width="13.44140625" style="10" customWidth="1"/>
    <col min="7939" max="7942" width="13.88671875" style="10" customWidth="1"/>
    <col min="7943" max="7943" width="16.44140625" style="10" customWidth="1"/>
    <col min="7944" max="7944" width="16" style="10" bestFit="1" customWidth="1"/>
    <col min="7945" max="8192" width="11.5546875" style="10"/>
    <col min="8193" max="8193" width="50.109375" style="10" customWidth="1"/>
    <col min="8194" max="8194" width="13.44140625" style="10" customWidth="1"/>
    <col min="8195" max="8198" width="13.88671875" style="10" customWidth="1"/>
    <col min="8199" max="8199" width="16.44140625" style="10" customWidth="1"/>
    <col min="8200" max="8200" width="16" style="10" bestFit="1" customWidth="1"/>
    <col min="8201" max="8448" width="11.5546875" style="10"/>
    <col min="8449" max="8449" width="50.109375" style="10" customWidth="1"/>
    <col min="8450" max="8450" width="13.44140625" style="10" customWidth="1"/>
    <col min="8451" max="8454" width="13.88671875" style="10" customWidth="1"/>
    <col min="8455" max="8455" width="16.44140625" style="10" customWidth="1"/>
    <col min="8456" max="8456" width="16" style="10" bestFit="1" customWidth="1"/>
    <col min="8457" max="8704" width="11.5546875" style="10"/>
    <col min="8705" max="8705" width="50.109375" style="10" customWidth="1"/>
    <col min="8706" max="8706" width="13.44140625" style="10" customWidth="1"/>
    <col min="8707" max="8710" width="13.88671875" style="10" customWidth="1"/>
    <col min="8711" max="8711" width="16.44140625" style="10" customWidth="1"/>
    <col min="8712" max="8712" width="16" style="10" bestFit="1" customWidth="1"/>
    <col min="8713" max="8960" width="11.5546875" style="10"/>
    <col min="8961" max="8961" width="50.109375" style="10" customWidth="1"/>
    <col min="8962" max="8962" width="13.44140625" style="10" customWidth="1"/>
    <col min="8963" max="8966" width="13.88671875" style="10" customWidth="1"/>
    <col min="8967" max="8967" width="16.44140625" style="10" customWidth="1"/>
    <col min="8968" max="8968" width="16" style="10" bestFit="1" customWidth="1"/>
    <col min="8969" max="9216" width="11.5546875" style="10"/>
    <col min="9217" max="9217" width="50.109375" style="10" customWidth="1"/>
    <col min="9218" max="9218" width="13.44140625" style="10" customWidth="1"/>
    <col min="9219" max="9222" width="13.88671875" style="10" customWidth="1"/>
    <col min="9223" max="9223" width="16.44140625" style="10" customWidth="1"/>
    <col min="9224" max="9224" width="16" style="10" bestFit="1" customWidth="1"/>
    <col min="9225" max="9472" width="11.5546875" style="10"/>
    <col min="9473" max="9473" width="50.109375" style="10" customWidth="1"/>
    <col min="9474" max="9474" width="13.44140625" style="10" customWidth="1"/>
    <col min="9475" max="9478" width="13.88671875" style="10" customWidth="1"/>
    <col min="9479" max="9479" width="16.44140625" style="10" customWidth="1"/>
    <col min="9480" max="9480" width="16" style="10" bestFit="1" customWidth="1"/>
    <col min="9481" max="9728" width="11.5546875" style="10"/>
    <col min="9729" max="9729" width="50.109375" style="10" customWidth="1"/>
    <col min="9730" max="9730" width="13.44140625" style="10" customWidth="1"/>
    <col min="9731" max="9734" width="13.88671875" style="10" customWidth="1"/>
    <col min="9735" max="9735" width="16.44140625" style="10" customWidth="1"/>
    <col min="9736" max="9736" width="16" style="10" bestFit="1" customWidth="1"/>
    <col min="9737" max="9984" width="11.5546875" style="10"/>
    <col min="9985" max="9985" width="50.109375" style="10" customWidth="1"/>
    <col min="9986" max="9986" width="13.44140625" style="10" customWidth="1"/>
    <col min="9987" max="9990" width="13.88671875" style="10" customWidth="1"/>
    <col min="9991" max="9991" width="16.44140625" style="10" customWidth="1"/>
    <col min="9992" max="9992" width="16" style="10" bestFit="1" customWidth="1"/>
    <col min="9993" max="10240" width="11.5546875" style="10"/>
    <col min="10241" max="10241" width="50.109375" style="10" customWidth="1"/>
    <col min="10242" max="10242" width="13.44140625" style="10" customWidth="1"/>
    <col min="10243" max="10246" width="13.88671875" style="10" customWidth="1"/>
    <col min="10247" max="10247" width="16.44140625" style="10" customWidth="1"/>
    <col min="10248" max="10248" width="16" style="10" bestFit="1" customWidth="1"/>
    <col min="10249" max="10496" width="11.5546875" style="10"/>
    <col min="10497" max="10497" width="50.109375" style="10" customWidth="1"/>
    <col min="10498" max="10498" width="13.44140625" style="10" customWidth="1"/>
    <col min="10499" max="10502" width="13.88671875" style="10" customWidth="1"/>
    <col min="10503" max="10503" width="16.44140625" style="10" customWidth="1"/>
    <col min="10504" max="10504" width="16" style="10" bestFit="1" customWidth="1"/>
    <col min="10505" max="10752" width="11.5546875" style="10"/>
    <col min="10753" max="10753" width="50.109375" style="10" customWidth="1"/>
    <col min="10754" max="10754" width="13.44140625" style="10" customWidth="1"/>
    <col min="10755" max="10758" width="13.88671875" style="10" customWidth="1"/>
    <col min="10759" max="10759" width="16.44140625" style="10" customWidth="1"/>
    <col min="10760" max="10760" width="16" style="10" bestFit="1" customWidth="1"/>
    <col min="10761" max="11008" width="11.5546875" style="10"/>
    <col min="11009" max="11009" width="50.109375" style="10" customWidth="1"/>
    <col min="11010" max="11010" width="13.44140625" style="10" customWidth="1"/>
    <col min="11011" max="11014" width="13.88671875" style="10" customWidth="1"/>
    <col min="11015" max="11015" width="16.44140625" style="10" customWidth="1"/>
    <col min="11016" max="11016" width="16" style="10" bestFit="1" customWidth="1"/>
    <col min="11017" max="11264" width="11.5546875" style="10"/>
    <col min="11265" max="11265" width="50.109375" style="10" customWidth="1"/>
    <col min="11266" max="11266" width="13.44140625" style="10" customWidth="1"/>
    <col min="11267" max="11270" width="13.88671875" style="10" customWidth="1"/>
    <col min="11271" max="11271" width="16.44140625" style="10" customWidth="1"/>
    <col min="11272" max="11272" width="16" style="10" bestFit="1" customWidth="1"/>
    <col min="11273" max="11520" width="11.5546875" style="10"/>
    <col min="11521" max="11521" width="50.109375" style="10" customWidth="1"/>
    <col min="11522" max="11522" width="13.44140625" style="10" customWidth="1"/>
    <col min="11523" max="11526" width="13.88671875" style="10" customWidth="1"/>
    <col min="11527" max="11527" width="16.44140625" style="10" customWidth="1"/>
    <col min="11528" max="11528" width="16" style="10" bestFit="1" customWidth="1"/>
    <col min="11529" max="11776" width="11.5546875" style="10"/>
    <col min="11777" max="11777" width="50.109375" style="10" customWidth="1"/>
    <col min="11778" max="11778" width="13.44140625" style="10" customWidth="1"/>
    <col min="11779" max="11782" width="13.88671875" style="10" customWidth="1"/>
    <col min="11783" max="11783" width="16.44140625" style="10" customWidth="1"/>
    <col min="11784" max="11784" width="16" style="10" bestFit="1" customWidth="1"/>
    <col min="11785" max="12032" width="11.5546875" style="10"/>
    <col min="12033" max="12033" width="50.109375" style="10" customWidth="1"/>
    <col min="12034" max="12034" width="13.44140625" style="10" customWidth="1"/>
    <col min="12035" max="12038" width="13.88671875" style="10" customWidth="1"/>
    <col min="12039" max="12039" width="16.44140625" style="10" customWidth="1"/>
    <col min="12040" max="12040" width="16" style="10" bestFit="1" customWidth="1"/>
    <col min="12041" max="12288" width="11.5546875" style="10"/>
    <col min="12289" max="12289" width="50.109375" style="10" customWidth="1"/>
    <col min="12290" max="12290" width="13.44140625" style="10" customWidth="1"/>
    <col min="12291" max="12294" width="13.88671875" style="10" customWidth="1"/>
    <col min="12295" max="12295" width="16.44140625" style="10" customWidth="1"/>
    <col min="12296" max="12296" width="16" style="10" bestFit="1" customWidth="1"/>
    <col min="12297" max="12544" width="11.5546875" style="10"/>
    <col min="12545" max="12545" width="50.109375" style="10" customWidth="1"/>
    <col min="12546" max="12546" width="13.44140625" style="10" customWidth="1"/>
    <col min="12547" max="12550" width="13.88671875" style="10" customWidth="1"/>
    <col min="12551" max="12551" width="16.44140625" style="10" customWidth="1"/>
    <col min="12552" max="12552" width="16" style="10" bestFit="1" customWidth="1"/>
    <col min="12553" max="12800" width="11.5546875" style="10"/>
    <col min="12801" max="12801" width="50.109375" style="10" customWidth="1"/>
    <col min="12802" max="12802" width="13.44140625" style="10" customWidth="1"/>
    <col min="12803" max="12806" width="13.88671875" style="10" customWidth="1"/>
    <col min="12807" max="12807" width="16.44140625" style="10" customWidth="1"/>
    <col min="12808" max="12808" width="16" style="10" bestFit="1" customWidth="1"/>
    <col min="12809" max="13056" width="11.5546875" style="10"/>
    <col min="13057" max="13057" width="50.109375" style="10" customWidth="1"/>
    <col min="13058" max="13058" width="13.44140625" style="10" customWidth="1"/>
    <col min="13059" max="13062" width="13.88671875" style="10" customWidth="1"/>
    <col min="13063" max="13063" width="16.44140625" style="10" customWidth="1"/>
    <col min="13064" max="13064" width="16" style="10" bestFit="1" customWidth="1"/>
    <col min="13065" max="13312" width="11.5546875" style="10"/>
    <col min="13313" max="13313" width="50.109375" style="10" customWidth="1"/>
    <col min="13314" max="13314" width="13.44140625" style="10" customWidth="1"/>
    <col min="13315" max="13318" width="13.88671875" style="10" customWidth="1"/>
    <col min="13319" max="13319" width="16.44140625" style="10" customWidth="1"/>
    <col min="13320" max="13320" width="16" style="10" bestFit="1" customWidth="1"/>
    <col min="13321" max="13568" width="11.5546875" style="10"/>
    <col min="13569" max="13569" width="50.109375" style="10" customWidth="1"/>
    <col min="13570" max="13570" width="13.44140625" style="10" customWidth="1"/>
    <col min="13571" max="13574" width="13.88671875" style="10" customWidth="1"/>
    <col min="13575" max="13575" width="16.44140625" style="10" customWidth="1"/>
    <col min="13576" max="13576" width="16" style="10" bestFit="1" customWidth="1"/>
    <col min="13577" max="13824" width="11.5546875" style="10"/>
    <col min="13825" max="13825" width="50.109375" style="10" customWidth="1"/>
    <col min="13826" max="13826" width="13.44140625" style="10" customWidth="1"/>
    <col min="13827" max="13830" width="13.88671875" style="10" customWidth="1"/>
    <col min="13831" max="13831" width="16.44140625" style="10" customWidth="1"/>
    <col min="13832" max="13832" width="16" style="10" bestFit="1" customWidth="1"/>
    <col min="13833" max="14080" width="11.5546875" style="10"/>
    <col min="14081" max="14081" width="50.109375" style="10" customWidth="1"/>
    <col min="14082" max="14082" width="13.44140625" style="10" customWidth="1"/>
    <col min="14083" max="14086" width="13.88671875" style="10" customWidth="1"/>
    <col min="14087" max="14087" width="16.44140625" style="10" customWidth="1"/>
    <col min="14088" max="14088" width="16" style="10" bestFit="1" customWidth="1"/>
    <col min="14089" max="14336" width="11.5546875" style="10"/>
    <col min="14337" max="14337" width="50.109375" style="10" customWidth="1"/>
    <col min="14338" max="14338" width="13.44140625" style="10" customWidth="1"/>
    <col min="14339" max="14342" width="13.88671875" style="10" customWidth="1"/>
    <col min="14343" max="14343" width="16.44140625" style="10" customWidth="1"/>
    <col min="14344" max="14344" width="16" style="10" bestFit="1" customWidth="1"/>
    <col min="14345" max="14592" width="11.5546875" style="10"/>
    <col min="14593" max="14593" width="50.109375" style="10" customWidth="1"/>
    <col min="14594" max="14594" width="13.44140625" style="10" customWidth="1"/>
    <col min="14595" max="14598" width="13.88671875" style="10" customWidth="1"/>
    <col min="14599" max="14599" width="16.44140625" style="10" customWidth="1"/>
    <col min="14600" max="14600" width="16" style="10" bestFit="1" customWidth="1"/>
    <col min="14601" max="14848" width="11.5546875" style="10"/>
    <col min="14849" max="14849" width="50.109375" style="10" customWidth="1"/>
    <col min="14850" max="14850" width="13.44140625" style="10" customWidth="1"/>
    <col min="14851" max="14854" width="13.88671875" style="10" customWidth="1"/>
    <col min="14855" max="14855" width="16.44140625" style="10" customWidth="1"/>
    <col min="14856" max="14856" width="16" style="10" bestFit="1" customWidth="1"/>
    <col min="14857" max="15104" width="11.5546875" style="10"/>
    <col min="15105" max="15105" width="50.109375" style="10" customWidth="1"/>
    <col min="15106" max="15106" width="13.44140625" style="10" customWidth="1"/>
    <col min="15107" max="15110" width="13.88671875" style="10" customWidth="1"/>
    <col min="15111" max="15111" width="16.44140625" style="10" customWidth="1"/>
    <col min="15112" max="15112" width="16" style="10" bestFit="1" customWidth="1"/>
    <col min="15113" max="15360" width="11.5546875" style="10"/>
    <col min="15361" max="15361" width="50.109375" style="10" customWidth="1"/>
    <col min="15362" max="15362" width="13.44140625" style="10" customWidth="1"/>
    <col min="15363" max="15366" width="13.88671875" style="10" customWidth="1"/>
    <col min="15367" max="15367" width="16.44140625" style="10" customWidth="1"/>
    <col min="15368" max="15368" width="16" style="10" bestFit="1" customWidth="1"/>
    <col min="15369" max="15616" width="11.5546875" style="10"/>
    <col min="15617" max="15617" width="50.109375" style="10" customWidth="1"/>
    <col min="15618" max="15618" width="13.44140625" style="10" customWidth="1"/>
    <col min="15619" max="15622" width="13.88671875" style="10" customWidth="1"/>
    <col min="15623" max="15623" width="16.44140625" style="10" customWidth="1"/>
    <col min="15624" max="15624" width="16" style="10" bestFit="1" customWidth="1"/>
    <col min="15625" max="15872" width="11.5546875" style="10"/>
    <col min="15873" max="15873" width="50.109375" style="10" customWidth="1"/>
    <col min="15874" max="15874" width="13.44140625" style="10" customWidth="1"/>
    <col min="15875" max="15878" width="13.88671875" style="10" customWidth="1"/>
    <col min="15879" max="15879" width="16.44140625" style="10" customWidth="1"/>
    <col min="15880" max="15880" width="16" style="10" bestFit="1" customWidth="1"/>
    <col min="15881" max="16128" width="11.5546875" style="10"/>
    <col min="16129" max="16129" width="50.109375" style="10" customWidth="1"/>
    <col min="16130" max="16130" width="13.44140625" style="10" customWidth="1"/>
    <col min="16131" max="16134" width="13.88671875" style="10" customWidth="1"/>
    <col min="16135" max="16135" width="16.44140625" style="10" customWidth="1"/>
    <col min="16136" max="16136" width="16" style="10" bestFit="1" customWidth="1"/>
    <col min="16137" max="16384" width="11.5546875" style="10"/>
  </cols>
  <sheetData>
    <row r="1" spans="1:10" s="9" customFormat="1" ht="16.5" customHeight="1" x14ac:dyDescent="0.3">
      <c r="A1" s="8" t="s">
        <v>93</v>
      </c>
      <c r="E1" s="4" t="s">
        <v>91</v>
      </c>
      <c r="F1" s="99"/>
      <c r="G1" s="99"/>
    </row>
    <row r="2" spans="1:10" s="9" customFormat="1" ht="15.75" customHeight="1" x14ac:dyDescent="0.3">
      <c r="A2" s="8" t="s">
        <v>96</v>
      </c>
      <c r="E2" s="4" t="s">
        <v>92</v>
      </c>
      <c r="F2" s="100"/>
      <c r="G2" s="100"/>
    </row>
    <row r="3" spans="1:10" ht="7.5" customHeight="1" x14ac:dyDescent="0.3"/>
    <row r="4" spans="1:10" ht="16.5" customHeight="1" x14ac:dyDescent="0.3">
      <c r="A4" s="101" t="s">
        <v>1</v>
      </c>
      <c r="B4" s="104" t="s">
        <v>0</v>
      </c>
      <c r="C4" s="105"/>
      <c r="D4" s="105"/>
      <c r="E4" s="105"/>
      <c r="F4" s="106"/>
      <c r="G4" s="11"/>
    </row>
    <row r="5" spans="1:10" ht="13.5" customHeight="1" x14ac:dyDescent="0.3">
      <c r="A5" s="102"/>
      <c r="B5" s="5" t="s">
        <v>95</v>
      </c>
      <c r="C5" s="5" t="s">
        <v>2</v>
      </c>
      <c r="D5" s="5" t="s">
        <v>3</v>
      </c>
      <c r="E5" s="5" t="s">
        <v>4</v>
      </c>
      <c r="F5" s="5" t="s">
        <v>94</v>
      </c>
      <c r="G5" s="107" t="s">
        <v>5</v>
      </c>
    </row>
    <row r="6" spans="1:10" ht="14.25" customHeight="1" x14ac:dyDescent="0.3">
      <c r="A6" s="103"/>
      <c r="B6" s="6" t="s">
        <v>6</v>
      </c>
      <c r="C6" s="6" t="s">
        <v>7</v>
      </c>
      <c r="D6" s="6" t="s">
        <v>6</v>
      </c>
      <c r="E6" s="7" t="s">
        <v>6</v>
      </c>
      <c r="F6" s="7" t="s">
        <v>6</v>
      </c>
      <c r="G6" s="108"/>
    </row>
    <row r="7" spans="1:10" ht="15" customHeight="1" x14ac:dyDescent="0.3">
      <c r="A7" s="12" t="s">
        <v>8</v>
      </c>
      <c r="B7" s="85"/>
      <c r="C7" s="85"/>
      <c r="D7" s="85"/>
      <c r="E7" s="85"/>
      <c r="F7" s="85"/>
      <c r="G7" s="14">
        <f t="shared" ref="G7:G25" si="0">SUM(B7:F7)</f>
        <v>0</v>
      </c>
      <c r="H7" s="95" t="s">
        <v>9</v>
      </c>
    </row>
    <row r="8" spans="1:10" ht="15" customHeight="1" x14ac:dyDescent="0.3">
      <c r="A8" s="12" t="s">
        <v>10</v>
      </c>
      <c r="B8" s="86"/>
      <c r="C8" s="86"/>
      <c r="D8" s="86"/>
      <c r="E8" s="86"/>
      <c r="F8" s="86"/>
      <c r="G8" s="16">
        <f t="shared" si="0"/>
        <v>0</v>
      </c>
      <c r="H8" s="95"/>
    </row>
    <row r="9" spans="1:10" ht="15" customHeight="1" x14ac:dyDescent="0.3">
      <c r="A9" s="12" t="s">
        <v>11</v>
      </c>
      <c r="B9" s="86"/>
      <c r="C9" s="86"/>
      <c r="D9" s="86"/>
      <c r="E9" s="86"/>
      <c r="F9" s="86"/>
      <c r="G9" s="16">
        <f t="shared" si="0"/>
        <v>0</v>
      </c>
      <c r="H9" s="95"/>
    </row>
    <row r="10" spans="1:10" ht="15" customHeight="1" x14ac:dyDescent="0.3">
      <c r="A10" s="12" t="s">
        <v>12</v>
      </c>
      <c r="B10" s="86"/>
      <c r="C10" s="86"/>
      <c r="D10" s="86"/>
      <c r="E10" s="86"/>
      <c r="F10" s="86"/>
      <c r="G10" s="16">
        <f t="shared" si="0"/>
        <v>0</v>
      </c>
      <c r="H10" s="95"/>
    </row>
    <row r="11" spans="1:10" ht="15" customHeight="1" x14ac:dyDescent="0.3">
      <c r="A11" s="12" t="s">
        <v>13</v>
      </c>
      <c r="B11" s="86"/>
      <c r="C11" s="86"/>
      <c r="D11" s="86"/>
      <c r="E11" s="86"/>
      <c r="F11" s="86"/>
      <c r="G11" s="16">
        <f t="shared" si="0"/>
        <v>0</v>
      </c>
      <c r="H11" s="95"/>
      <c r="I11" s="10">
        <v>2400</v>
      </c>
      <c r="J11" s="10">
        <v>22400</v>
      </c>
    </row>
    <row r="12" spans="1:10" ht="15" customHeight="1" x14ac:dyDescent="0.3">
      <c r="A12" s="12" t="s">
        <v>14</v>
      </c>
      <c r="B12" s="86"/>
      <c r="C12" s="86"/>
      <c r="D12" s="86"/>
      <c r="E12" s="86"/>
      <c r="F12" s="86"/>
      <c r="G12" s="16">
        <f t="shared" ref="G12" si="1">SUM(B12:F12)</f>
        <v>0</v>
      </c>
      <c r="H12" s="95"/>
      <c r="I12" s="10">
        <v>2400</v>
      </c>
      <c r="J12" s="10">
        <v>22400</v>
      </c>
    </row>
    <row r="13" spans="1:10" ht="15" customHeight="1" x14ac:dyDescent="0.3">
      <c r="A13" s="12" t="s">
        <v>15</v>
      </c>
      <c r="B13" s="86"/>
      <c r="C13" s="86"/>
      <c r="D13" s="86"/>
      <c r="E13" s="86"/>
      <c r="F13" s="86"/>
      <c r="G13" s="16">
        <f t="shared" si="0"/>
        <v>0</v>
      </c>
      <c r="H13" s="95"/>
      <c r="I13" s="10">
        <v>11000</v>
      </c>
    </row>
    <row r="14" spans="1:10" ht="15" customHeight="1" x14ac:dyDescent="0.3">
      <c r="A14" s="12" t="s">
        <v>16</v>
      </c>
      <c r="B14" s="86"/>
      <c r="C14" s="86"/>
      <c r="D14" s="86"/>
      <c r="E14" s="86"/>
      <c r="F14" s="86"/>
      <c r="G14" s="16">
        <f t="shared" si="0"/>
        <v>0</v>
      </c>
      <c r="H14" s="95"/>
      <c r="I14" s="10">
        <v>3500</v>
      </c>
      <c r="J14" s="10">
        <v>23500</v>
      </c>
    </row>
    <row r="15" spans="1:10" ht="15" customHeight="1" x14ac:dyDescent="0.3">
      <c r="A15" s="12" t="s">
        <v>17</v>
      </c>
      <c r="B15" s="86"/>
      <c r="C15" s="86"/>
      <c r="D15" s="86"/>
      <c r="E15" s="86"/>
      <c r="F15" s="86"/>
      <c r="G15" s="16">
        <f t="shared" si="0"/>
        <v>0</v>
      </c>
      <c r="H15" s="95"/>
      <c r="I15" s="10">
        <v>2000</v>
      </c>
      <c r="J15" s="10">
        <v>22000</v>
      </c>
    </row>
    <row r="16" spans="1:10" ht="15" customHeight="1" x14ac:dyDescent="0.3">
      <c r="A16" s="12" t="s">
        <v>18</v>
      </c>
      <c r="B16" s="86"/>
      <c r="C16" s="86"/>
      <c r="D16" s="86"/>
      <c r="E16" s="86"/>
      <c r="F16" s="86"/>
      <c r="G16" s="16">
        <f t="shared" si="0"/>
        <v>0</v>
      </c>
      <c r="H16" s="95"/>
      <c r="I16" s="17">
        <v>1.23E-2</v>
      </c>
      <c r="J16" s="10">
        <v>11</v>
      </c>
    </row>
    <row r="17" spans="1:14" ht="15" customHeight="1" x14ac:dyDescent="0.3">
      <c r="A17" s="12" t="s">
        <v>19</v>
      </c>
      <c r="B17" s="86"/>
      <c r="C17" s="86"/>
      <c r="D17" s="86"/>
      <c r="E17" s="86"/>
      <c r="F17" s="86"/>
      <c r="G17" s="16">
        <f t="shared" si="0"/>
        <v>0</v>
      </c>
      <c r="H17" s="95"/>
      <c r="I17" s="17">
        <v>2E-3</v>
      </c>
      <c r="J17" s="10">
        <v>11</v>
      </c>
      <c r="K17" s="10">
        <v>1600</v>
      </c>
      <c r="L17" s="10">
        <v>14</v>
      </c>
      <c r="M17" s="10">
        <v>20000</v>
      </c>
      <c r="N17" s="10">
        <f>K17*L17-M17</f>
        <v>2400</v>
      </c>
    </row>
    <row r="18" spans="1:14" ht="15" customHeight="1" x14ac:dyDescent="0.3">
      <c r="A18" s="12" t="s">
        <v>20</v>
      </c>
      <c r="B18" s="86"/>
      <c r="C18" s="86"/>
      <c r="D18" s="86"/>
      <c r="E18" s="86"/>
      <c r="F18" s="86"/>
      <c r="G18" s="16">
        <f>SUM(B18:F18)</f>
        <v>0</v>
      </c>
      <c r="H18" s="95"/>
      <c r="I18" s="18">
        <v>0.3</v>
      </c>
      <c r="J18" s="10">
        <v>9</v>
      </c>
    </row>
    <row r="19" spans="1:14" ht="15" customHeight="1" x14ac:dyDescent="0.3">
      <c r="A19" s="19" t="s">
        <v>21</v>
      </c>
      <c r="B19" s="86"/>
      <c r="C19" s="86"/>
      <c r="D19" s="86"/>
      <c r="E19" s="86"/>
      <c r="F19" s="86"/>
      <c r="G19" s="16">
        <f t="shared" si="0"/>
        <v>0</v>
      </c>
      <c r="H19" s="95"/>
    </row>
    <row r="20" spans="1:14" ht="15" customHeight="1" x14ac:dyDescent="0.3">
      <c r="A20" s="12" t="s">
        <v>22</v>
      </c>
      <c r="B20" s="86"/>
      <c r="C20" s="86"/>
      <c r="D20" s="86"/>
      <c r="E20" s="86"/>
      <c r="F20" s="86"/>
      <c r="G20" s="16">
        <f>SUM(B20:F20)</f>
        <v>0</v>
      </c>
      <c r="H20" s="95"/>
      <c r="I20" s="10">
        <v>22000</v>
      </c>
    </row>
    <row r="21" spans="1:14" ht="15" customHeight="1" x14ac:dyDescent="0.3">
      <c r="A21" s="19" t="s">
        <v>23</v>
      </c>
      <c r="B21" s="86"/>
      <c r="C21" s="86"/>
      <c r="D21" s="86"/>
      <c r="E21" s="86"/>
      <c r="F21" s="86"/>
      <c r="G21" s="16">
        <f>SUM(B21:F21)</f>
        <v>0</v>
      </c>
      <c r="H21" s="95"/>
    </row>
    <row r="22" spans="1:14" ht="15" customHeight="1" x14ac:dyDescent="0.3">
      <c r="A22" s="19" t="s">
        <v>24</v>
      </c>
      <c r="B22" s="86"/>
      <c r="C22" s="86"/>
      <c r="D22" s="86"/>
      <c r="E22" s="86"/>
      <c r="F22" s="86"/>
      <c r="G22" s="16">
        <f t="shared" si="0"/>
        <v>0</v>
      </c>
      <c r="H22" s="95"/>
    </row>
    <row r="23" spans="1:14" ht="15" customHeight="1" x14ac:dyDescent="0.3">
      <c r="A23" s="19" t="s">
        <v>25</v>
      </c>
      <c r="B23" s="86"/>
      <c r="C23" s="86"/>
      <c r="D23" s="86"/>
      <c r="E23" s="86"/>
      <c r="F23" s="86"/>
      <c r="G23" s="16">
        <f t="shared" si="0"/>
        <v>0</v>
      </c>
      <c r="H23" s="95"/>
    </row>
    <row r="24" spans="1:14" ht="15" customHeight="1" x14ac:dyDescent="0.3">
      <c r="A24" s="19" t="s">
        <v>26</v>
      </c>
      <c r="B24" s="86"/>
      <c r="C24" s="86"/>
      <c r="D24" s="86"/>
      <c r="E24" s="86"/>
      <c r="F24" s="86"/>
      <c r="G24" s="16">
        <f t="shared" si="0"/>
        <v>0</v>
      </c>
      <c r="H24" s="95"/>
    </row>
    <row r="25" spans="1:14" ht="15" customHeight="1" x14ac:dyDescent="0.3">
      <c r="A25" s="20" t="s">
        <v>27</v>
      </c>
      <c r="B25" s="86"/>
      <c r="C25" s="86"/>
      <c r="D25" s="86"/>
      <c r="E25" s="86"/>
      <c r="F25" s="86"/>
      <c r="G25" s="16">
        <f t="shared" si="0"/>
        <v>0</v>
      </c>
      <c r="H25" s="95"/>
    </row>
    <row r="26" spans="1:14" ht="27" customHeight="1" x14ac:dyDescent="0.3">
      <c r="A26" s="72" t="s">
        <v>28</v>
      </c>
      <c r="B26" s="73">
        <f>SUM(B7:B25)</f>
        <v>0</v>
      </c>
      <c r="C26" s="74">
        <f>SUM(C7:C25)</f>
        <v>0</v>
      </c>
      <c r="D26" s="75">
        <f>SUM(D7:D25)</f>
        <v>0</v>
      </c>
      <c r="E26" s="75">
        <f>SUM(E7:E25)</f>
        <v>0</v>
      </c>
      <c r="F26" s="75">
        <f>SUM(F7:F25)</f>
        <v>0</v>
      </c>
      <c r="G26" s="76">
        <f>SUM(B26:F26)</f>
        <v>0</v>
      </c>
      <c r="H26" s="22"/>
    </row>
    <row r="27" spans="1:14" ht="12" customHeight="1" x14ac:dyDescent="0.3">
      <c r="A27" s="23"/>
      <c r="B27" s="23"/>
      <c r="C27" s="23"/>
      <c r="D27" s="23"/>
      <c r="E27" s="23"/>
      <c r="F27" s="23"/>
      <c r="G27" s="23"/>
    </row>
    <row r="28" spans="1:14" ht="27.75" customHeight="1" x14ac:dyDescent="0.3">
      <c r="A28" s="77" t="s">
        <v>29</v>
      </c>
      <c r="B28" s="24" t="str">
        <f>B5</f>
        <v>AAA BBB</v>
      </c>
      <c r="C28" s="24" t="str">
        <f>C5</f>
        <v>BBB CCC</v>
      </c>
      <c r="D28" s="24" t="str">
        <f>D5</f>
        <v>CCC DDD</v>
      </c>
      <c r="E28" s="24" t="str">
        <f>E5</f>
        <v>DDD EEE</v>
      </c>
      <c r="F28" s="24" t="str">
        <f>F5</f>
        <v>EEE FFF</v>
      </c>
      <c r="G28" s="23"/>
    </row>
    <row r="29" spans="1:14" s="28" customFormat="1" ht="18.75" customHeight="1" x14ac:dyDescent="0.3">
      <c r="A29" s="25" t="s">
        <v>30</v>
      </c>
      <c r="B29" s="3">
        <f>IF(B9="",0,B7)</f>
        <v>0</v>
      </c>
      <c r="C29" s="3">
        <f t="shared" ref="C29:F29" si="2">IF(C9="",0,C7)</f>
        <v>0</v>
      </c>
      <c r="D29" s="3">
        <f t="shared" si="2"/>
        <v>0</v>
      </c>
      <c r="E29" s="3">
        <f t="shared" si="2"/>
        <v>0</v>
      </c>
      <c r="F29" s="3">
        <f t="shared" si="2"/>
        <v>0</v>
      </c>
      <c r="G29" s="26"/>
      <c r="H29" s="27"/>
    </row>
    <row r="30" spans="1:14" s="28" customFormat="1" ht="18.75" customHeight="1" x14ac:dyDescent="0.3">
      <c r="A30" s="25" t="s">
        <v>31</v>
      </c>
      <c r="B30" s="3">
        <f>ROUND(B29*$H$30,2)</f>
        <v>0</v>
      </c>
      <c r="C30" s="3">
        <f>ROUND(C29*$H$30,2)</f>
        <v>0</v>
      </c>
      <c r="D30" s="3">
        <f>ROUND(D29*$H$30,2)</f>
        <v>0</v>
      </c>
      <c r="E30" s="3">
        <f>ROUND(E29*$H$30,2)</f>
        <v>0</v>
      </c>
      <c r="F30" s="3">
        <f>ROUND(F29*$H$30,2)</f>
        <v>0</v>
      </c>
      <c r="G30" s="21">
        <f>SUM(B30:F30)</f>
        <v>0</v>
      </c>
      <c r="H30" s="29">
        <v>1.55E-2</v>
      </c>
    </row>
    <row r="31" spans="1:14" s="28" customFormat="1" ht="15.75" customHeight="1" x14ac:dyDescent="0.3">
      <c r="A31" s="30"/>
      <c r="B31" s="31"/>
      <c r="C31" s="31"/>
      <c r="D31" s="31"/>
      <c r="E31" s="31"/>
      <c r="F31" s="31"/>
      <c r="G31" s="32"/>
    </row>
    <row r="32" spans="1:14" s="28" customFormat="1" ht="12.75" customHeight="1" x14ac:dyDescent="0.3">
      <c r="A32" s="96" t="s">
        <v>32</v>
      </c>
      <c r="B32" s="87">
        <v>1</v>
      </c>
      <c r="C32" s="87">
        <v>1</v>
      </c>
      <c r="D32" s="87">
        <v>1</v>
      </c>
      <c r="E32" s="87">
        <v>1</v>
      </c>
      <c r="F32" s="87">
        <v>1</v>
      </c>
      <c r="G32" s="33"/>
    </row>
    <row r="33" spans="1:9 16384:16384" s="28" customFormat="1" ht="12.75" hidden="1" customHeight="1" x14ac:dyDescent="0.3">
      <c r="A33" s="96"/>
      <c r="B33" s="34">
        <f>ROUND(B29,0)</f>
        <v>0</v>
      </c>
      <c r="C33" s="34">
        <f>ROUND(C29,0)</f>
        <v>0</v>
      </c>
      <c r="D33" s="34">
        <f>ROUND(D29,0)</f>
        <v>0</v>
      </c>
      <c r="E33" s="34">
        <f>ROUND(E29,0)</f>
        <v>0</v>
      </c>
      <c r="F33" s="34">
        <f>ROUND(F29,0)</f>
        <v>0</v>
      </c>
      <c r="G33" s="33"/>
    </row>
    <row r="34" spans="1:9 16384:16384" s="28" customFormat="1" ht="18.75" customHeight="1" x14ac:dyDescent="0.3">
      <c r="A34" s="97"/>
      <c r="B34" s="3">
        <f>ROUND(B29/13.5,2)-ROUND(B33*$H$34,2)</f>
        <v>0</v>
      </c>
      <c r="C34" s="3">
        <f>ROUND(C29/13.5,2)-ROUND(C33*$H$34,2)</f>
        <v>0</v>
      </c>
      <c r="D34" s="3">
        <f>ROUND(D29/13.5,2)-ROUND(D33*$H$34,2)</f>
        <v>0</v>
      </c>
      <c r="E34" s="3">
        <f>ROUND(E29/13.5,2)-ROUND(E33*$H$34,2)</f>
        <v>0</v>
      </c>
      <c r="F34" s="3">
        <f>ROUND(F29/13.5,2)-ROUND(F33*$H$34,2)</f>
        <v>0</v>
      </c>
      <c r="G34" s="21">
        <f>SUM(B34:F34)</f>
        <v>0</v>
      </c>
      <c r="H34" s="29">
        <v>5.0000000000000001E-3</v>
      </c>
      <c r="I34" s="35"/>
    </row>
    <row r="35" spans="1:9 16384:16384" ht="9" customHeight="1" x14ac:dyDescent="0.3">
      <c r="A35" s="23"/>
      <c r="B35" s="23"/>
      <c r="C35" s="23"/>
      <c r="D35" s="23"/>
      <c r="E35" s="36"/>
      <c r="F35" s="23"/>
      <c r="G35" s="23"/>
    </row>
    <row r="36" spans="1:9 16384:16384" s="28" customFormat="1" x14ac:dyDescent="0.3">
      <c r="A36" s="78" t="s">
        <v>33</v>
      </c>
      <c r="B36" s="38" t="s">
        <v>34</v>
      </c>
      <c r="C36" s="38" t="s">
        <v>35</v>
      </c>
      <c r="D36" s="38" t="s">
        <v>36</v>
      </c>
      <c r="E36" s="39" t="s">
        <v>37</v>
      </c>
      <c r="F36" s="39" t="s">
        <v>38</v>
      </c>
      <c r="G36" s="38" t="s">
        <v>39</v>
      </c>
    </row>
    <row r="37" spans="1:9 16384:16384" s="28" customFormat="1" x14ac:dyDescent="0.3">
      <c r="A37" s="40" t="s">
        <v>40</v>
      </c>
      <c r="B37" s="41">
        <f>H37-I37</f>
        <v>0.26930000000000004</v>
      </c>
      <c r="C37" s="92">
        <f>ROUND(SUMIF($B$6:$F$6,"Vollzeit",$B$7:$F$7),0)</f>
        <v>0</v>
      </c>
      <c r="D37" s="92">
        <f>ROUND(SUMIF($B$6:$F$6,"Teilzeit",$B$7:$F$7),0)</f>
        <v>0</v>
      </c>
      <c r="E37" s="13">
        <f>ROUND(C37*$B$37,2)</f>
        <v>0</v>
      </c>
      <c r="F37" s="13">
        <f>ROUND(D37*$B$37,2)</f>
        <v>0</v>
      </c>
      <c r="G37" s="14">
        <f>SUM(E37:F37)</f>
        <v>0</v>
      </c>
      <c r="H37" s="29">
        <v>0.36120000000000002</v>
      </c>
      <c r="I37" s="29">
        <v>9.1899999999999996E-2</v>
      </c>
    </row>
    <row r="38" spans="1:9 16384:16384" s="28" customFormat="1" x14ac:dyDescent="0.3">
      <c r="A38" s="42" t="s">
        <v>41</v>
      </c>
      <c r="B38" s="41">
        <v>4.0000000000000001E-3</v>
      </c>
      <c r="C38" s="15">
        <f>ROUND(SUMIF($B$6:$F$6,"Vollzeit",$B$7:$F$7),0)</f>
        <v>0</v>
      </c>
      <c r="D38" s="15">
        <f>ROUND(SUMIF($B$6:$F$6,"Teilzeit",$B$7:$F$7),0)</f>
        <v>0</v>
      </c>
      <c r="E38" s="15">
        <f>(C38*$B$38)</f>
        <v>0</v>
      </c>
      <c r="F38" s="15">
        <f>(D38*$B$38)</f>
        <v>0</v>
      </c>
      <c r="G38" s="16">
        <f>ROUND(SUM(E38:F38),2)</f>
        <v>0</v>
      </c>
    </row>
    <row r="39" spans="1:9 16384:16384" s="28" customFormat="1" x14ac:dyDescent="0.3">
      <c r="A39" s="43" t="s">
        <v>42</v>
      </c>
      <c r="B39" s="44"/>
      <c r="C39" s="45"/>
      <c r="D39" s="45"/>
      <c r="E39" s="46"/>
      <c r="F39" s="46"/>
      <c r="G39" s="88"/>
      <c r="H39" s="27" t="s">
        <v>43</v>
      </c>
    </row>
    <row r="40" spans="1:9 16384:16384" s="28" customFormat="1" ht="18.75" customHeight="1" x14ac:dyDescent="0.3">
      <c r="A40" s="37" t="s">
        <v>44</v>
      </c>
      <c r="B40" s="47"/>
      <c r="C40" s="48"/>
      <c r="D40" s="49"/>
      <c r="E40" s="46"/>
      <c r="F40" s="50"/>
      <c r="G40" s="16">
        <f>SUM(G37:G39)</f>
        <v>0</v>
      </c>
    </row>
    <row r="41" spans="1:9 16384:16384" s="28" customFormat="1" ht="6.75" customHeight="1" x14ac:dyDescent="0.3">
      <c r="A41" s="1"/>
      <c r="B41" s="1"/>
      <c r="C41" s="51"/>
      <c r="D41" s="51"/>
      <c r="E41" s="52"/>
      <c r="F41" s="52"/>
      <c r="G41" s="52"/>
    </row>
    <row r="42" spans="1:9 16384:16384" s="28" customFormat="1" ht="18.75" customHeight="1" x14ac:dyDescent="0.3">
      <c r="A42" s="79" t="s">
        <v>45</v>
      </c>
      <c r="B42" s="80"/>
      <c r="C42" s="21">
        <f>-G10</f>
        <v>0</v>
      </c>
      <c r="E42" s="52"/>
      <c r="F42" s="52"/>
      <c r="G42" s="53"/>
    </row>
    <row r="43" spans="1:9 16384:16384" s="28" customFormat="1" ht="6.75" customHeight="1" x14ac:dyDescent="0.3">
      <c r="A43" s="1"/>
      <c r="B43" s="1"/>
      <c r="C43" s="31"/>
      <c r="D43" s="31"/>
      <c r="E43" s="1"/>
      <c r="F43" s="1"/>
      <c r="G43" s="1"/>
    </row>
    <row r="44" spans="1:9 16384:16384" s="28" customFormat="1" x14ac:dyDescent="0.3">
      <c r="A44" s="78" t="s">
        <v>46</v>
      </c>
      <c r="B44" s="81"/>
      <c r="C44" s="54">
        <f>IF(G7=0,0,COUNT(B7:F7)*10)</f>
        <v>0</v>
      </c>
      <c r="D44" s="55"/>
      <c r="E44" s="56"/>
      <c r="F44" s="56"/>
      <c r="XFD44" s="28">
        <f>COUNT(C44:XFC44)</f>
        <v>1</v>
      </c>
    </row>
    <row r="45" spans="1:9 16384:16384" s="28" customFormat="1" ht="12" customHeight="1" x14ac:dyDescent="0.3">
      <c r="A45" s="43"/>
      <c r="B45" s="44"/>
      <c r="C45" s="57"/>
      <c r="D45" s="58"/>
      <c r="E45" s="56"/>
      <c r="F45" s="56"/>
      <c r="G45" s="59"/>
    </row>
    <row r="46" spans="1:9 16384:16384" s="28" customFormat="1" ht="12" customHeight="1" x14ac:dyDescent="0.3">
      <c r="A46" s="78" t="s">
        <v>47</v>
      </c>
      <c r="B46" s="82" t="s">
        <v>48</v>
      </c>
      <c r="C46" s="1"/>
      <c r="D46" s="1"/>
      <c r="E46" s="1"/>
      <c r="F46" s="1"/>
      <c r="G46" s="1"/>
    </row>
    <row r="47" spans="1:9 16384:16384" s="28" customFormat="1" x14ac:dyDescent="0.3">
      <c r="A47" s="40" t="s">
        <v>49</v>
      </c>
      <c r="B47" s="2">
        <f>G40-SUM(G8,G11)</f>
        <v>0</v>
      </c>
      <c r="C47" s="1"/>
      <c r="D47" s="1"/>
      <c r="E47" s="1"/>
      <c r="F47" s="1"/>
      <c r="G47" s="1"/>
    </row>
    <row r="48" spans="1:9 16384:16384" s="28" customFormat="1" x14ac:dyDescent="0.3">
      <c r="A48" s="60" t="s">
        <v>50</v>
      </c>
      <c r="B48" s="3">
        <f>-G19</f>
        <v>0</v>
      </c>
      <c r="C48" s="61"/>
      <c r="D48" s="62"/>
      <c r="E48" s="1"/>
      <c r="F48" s="1"/>
      <c r="G48" s="1"/>
    </row>
    <row r="49" spans="1:8" s="28" customFormat="1" x14ac:dyDescent="0.3">
      <c r="A49" s="60" t="s">
        <v>51</v>
      </c>
      <c r="B49" s="3">
        <f>-ROUND(SUM(G13:G14),0)</f>
        <v>0</v>
      </c>
      <c r="C49" s="61"/>
      <c r="D49" s="62"/>
      <c r="E49" s="1"/>
      <c r="F49" s="1"/>
      <c r="G49" s="1"/>
    </row>
    <row r="50" spans="1:8" s="28" customFormat="1" x14ac:dyDescent="0.3">
      <c r="A50" s="43" t="s">
        <v>42</v>
      </c>
      <c r="B50" s="89"/>
      <c r="C50" s="31"/>
      <c r="E50" s="1"/>
      <c r="F50" s="1"/>
      <c r="G50" s="1"/>
      <c r="H50" s="27" t="s">
        <v>43</v>
      </c>
    </row>
    <row r="51" spans="1:8" s="28" customFormat="1" ht="15.6" customHeight="1" x14ac:dyDescent="0.3">
      <c r="A51" s="93" t="s">
        <v>97</v>
      </c>
      <c r="B51" s="94"/>
      <c r="C51" s="32" t="s">
        <v>43</v>
      </c>
      <c r="E51" s="1"/>
      <c r="F51" s="1"/>
      <c r="G51" s="1"/>
      <c r="H51" s="27"/>
    </row>
    <row r="52" spans="1:8" s="28" customFormat="1" ht="18.75" customHeight="1" x14ac:dyDescent="0.3">
      <c r="A52" s="63" t="s">
        <v>52</v>
      </c>
      <c r="B52" s="21">
        <f>SUM(B47:B51)</f>
        <v>0</v>
      </c>
      <c r="C52" s="61"/>
      <c r="D52" s="62"/>
      <c r="E52" s="1"/>
      <c r="F52" s="1"/>
      <c r="G52" s="1"/>
    </row>
    <row r="53" spans="1:8" s="28" customFormat="1" ht="9" customHeight="1" x14ac:dyDescent="0.3">
      <c r="A53" s="64"/>
      <c r="B53" s="65"/>
      <c r="C53" s="65"/>
      <c r="D53" s="65"/>
      <c r="E53" s="1"/>
      <c r="F53" s="1"/>
      <c r="G53" s="1"/>
    </row>
    <row r="54" spans="1:8" s="28" customFormat="1" x14ac:dyDescent="0.3">
      <c r="A54" s="78" t="s">
        <v>53</v>
      </c>
      <c r="B54" s="82" t="s">
        <v>48</v>
      </c>
      <c r="C54" s="1"/>
      <c r="D54" s="1"/>
      <c r="E54" s="1"/>
      <c r="F54" s="1"/>
      <c r="G54" s="1"/>
    </row>
    <row r="55" spans="1:8" s="28" customFormat="1" x14ac:dyDescent="0.3">
      <c r="A55" s="66" t="s">
        <v>54</v>
      </c>
      <c r="B55" s="2">
        <f>-SUM(G15,G24)</f>
        <v>0</v>
      </c>
      <c r="C55" s="30" t="s">
        <v>55</v>
      </c>
      <c r="D55" s="1"/>
      <c r="E55" s="1"/>
      <c r="F55" s="1"/>
      <c r="G55" s="1"/>
    </row>
    <row r="56" spans="1:8" s="28" customFormat="1" x14ac:dyDescent="0.3">
      <c r="A56" s="66" t="s">
        <v>56</v>
      </c>
      <c r="B56" s="2">
        <f>-G20</f>
        <v>0</v>
      </c>
      <c r="C56" s="30" t="s">
        <v>57</v>
      </c>
      <c r="D56" s="1"/>
      <c r="E56" s="1"/>
      <c r="F56" s="1"/>
      <c r="G56" s="1"/>
    </row>
    <row r="57" spans="1:8" s="28" customFormat="1" x14ac:dyDescent="0.3">
      <c r="A57" s="67" t="s">
        <v>58</v>
      </c>
      <c r="B57" s="3">
        <f>ROUND(B52,0)</f>
        <v>0</v>
      </c>
      <c r="C57" s="30" t="s">
        <v>59</v>
      </c>
      <c r="D57" s="1"/>
      <c r="E57" s="1"/>
      <c r="F57" s="1"/>
      <c r="G57" s="1"/>
    </row>
    <row r="58" spans="1:8" s="28" customFormat="1" x14ac:dyDescent="0.3">
      <c r="A58" s="67" t="s">
        <v>60</v>
      </c>
      <c r="B58" s="3">
        <f>C42*2</f>
        <v>0</v>
      </c>
      <c r="C58" s="30" t="s">
        <v>61</v>
      </c>
      <c r="D58" s="1"/>
      <c r="E58" s="1"/>
      <c r="F58" s="1"/>
      <c r="G58" s="1"/>
    </row>
    <row r="59" spans="1:8" s="28" customFormat="1" x14ac:dyDescent="0.3">
      <c r="A59" s="67" t="s">
        <v>62</v>
      </c>
      <c r="B59" s="3">
        <f>C44-G12</f>
        <v>0</v>
      </c>
      <c r="C59" s="30" t="s">
        <v>63</v>
      </c>
      <c r="D59" s="1"/>
      <c r="E59" s="1"/>
      <c r="F59" s="1"/>
      <c r="G59" s="1"/>
    </row>
    <row r="60" spans="1:8" s="28" customFormat="1" x14ac:dyDescent="0.3">
      <c r="A60" s="67" t="s">
        <v>64</v>
      </c>
      <c r="B60" s="3">
        <f>-G16</f>
        <v>0</v>
      </c>
      <c r="C60" s="30" t="s">
        <v>65</v>
      </c>
      <c r="D60" s="1"/>
      <c r="E60" s="1"/>
      <c r="F60" s="1"/>
      <c r="G60" s="1"/>
    </row>
    <row r="61" spans="1:8" s="28" customFormat="1" x14ac:dyDescent="0.3">
      <c r="A61" s="67" t="s">
        <v>66</v>
      </c>
      <c r="B61" s="3">
        <f>-G17</f>
        <v>0</v>
      </c>
      <c r="C61" s="30" t="s">
        <v>67</v>
      </c>
      <c r="D61" s="1"/>
      <c r="E61" s="1"/>
      <c r="F61" s="1"/>
      <c r="G61" s="1"/>
      <c r="H61" s="27"/>
    </row>
    <row r="62" spans="1:8" s="28" customFormat="1" x14ac:dyDescent="0.3">
      <c r="A62" s="67" t="s">
        <v>68</v>
      </c>
      <c r="B62" s="3">
        <f>-G18</f>
        <v>0</v>
      </c>
      <c r="C62" s="30" t="s">
        <v>69</v>
      </c>
      <c r="D62" s="1"/>
      <c r="E62" s="1"/>
      <c r="F62" s="1"/>
      <c r="G62" s="1"/>
      <c r="H62" s="27"/>
    </row>
    <row r="63" spans="1:8" s="28" customFormat="1" x14ac:dyDescent="0.3">
      <c r="A63" s="67" t="s">
        <v>70</v>
      </c>
      <c r="B63" s="3"/>
      <c r="C63" s="30" t="s">
        <v>71</v>
      </c>
      <c r="D63" s="1"/>
      <c r="E63" s="1"/>
      <c r="F63" s="1"/>
      <c r="G63" s="1"/>
    </row>
    <row r="64" spans="1:8" s="28" customFormat="1" x14ac:dyDescent="0.3">
      <c r="A64" s="67" t="s">
        <v>72</v>
      </c>
      <c r="B64" s="89"/>
      <c r="C64" s="30" t="s">
        <v>73</v>
      </c>
      <c r="D64" s="1"/>
      <c r="E64" s="1"/>
      <c r="F64" s="1"/>
      <c r="G64" s="1"/>
      <c r="H64" s="27" t="s">
        <v>43</v>
      </c>
    </row>
    <row r="65" spans="1:8" s="28" customFormat="1" x14ac:dyDescent="0.3">
      <c r="A65" s="67" t="s">
        <v>74</v>
      </c>
      <c r="B65" s="89"/>
      <c r="C65" s="30" t="s">
        <v>75</v>
      </c>
      <c r="D65" s="1"/>
      <c r="E65" s="1"/>
      <c r="F65" s="1"/>
      <c r="G65" s="1"/>
      <c r="H65" s="27" t="s">
        <v>43</v>
      </c>
    </row>
    <row r="66" spans="1:8" s="28" customFormat="1" x14ac:dyDescent="0.3">
      <c r="A66" s="67" t="s">
        <v>76</v>
      </c>
      <c r="B66" s="89"/>
      <c r="C66" s="30" t="s">
        <v>77</v>
      </c>
      <c r="D66" s="1"/>
      <c r="E66" s="1"/>
      <c r="F66" s="1"/>
      <c r="G66" s="1"/>
      <c r="H66" s="27" t="s">
        <v>43</v>
      </c>
    </row>
    <row r="67" spans="1:8" s="28" customFormat="1" x14ac:dyDescent="0.3">
      <c r="A67" s="67" t="s">
        <v>78</v>
      </c>
      <c r="B67" s="89"/>
      <c r="C67" s="30" t="s">
        <v>79</v>
      </c>
      <c r="D67" s="1"/>
      <c r="E67" s="1"/>
      <c r="F67" s="1"/>
      <c r="G67" s="1"/>
      <c r="H67" s="27" t="s">
        <v>43</v>
      </c>
    </row>
    <row r="68" spans="1:8" s="28" customFormat="1" ht="18.75" customHeight="1" x14ac:dyDescent="0.3">
      <c r="A68" s="68" t="s">
        <v>80</v>
      </c>
      <c r="B68" s="21">
        <f>SUM(B55:B67)</f>
        <v>0</v>
      </c>
      <c r="C68" s="1"/>
      <c r="D68" s="1"/>
      <c r="E68" s="1"/>
      <c r="F68" s="1"/>
      <c r="G68" s="1"/>
    </row>
    <row r="69" spans="1:8" ht="9" customHeight="1" x14ac:dyDescent="0.3">
      <c r="A69" s="23"/>
    </row>
    <row r="70" spans="1:8" s="28" customFormat="1" ht="27.75" customHeight="1" x14ac:dyDescent="0.3">
      <c r="A70" s="83" t="s">
        <v>81</v>
      </c>
      <c r="B70" s="84" t="s">
        <v>82</v>
      </c>
      <c r="C70" s="84" t="s">
        <v>83</v>
      </c>
      <c r="D70" s="84" t="s">
        <v>84</v>
      </c>
      <c r="E70" s="84" t="s">
        <v>85</v>
      </c>
      <c r="F70" s="69"/>
      <c r="G70" s="69"/>
    </row>
    <row r="71" spans="1:8" s="28" customFormat="1" x14ac:dyDescent="0.3">
      <c r="A71" s="40" t="s">
        <v>86</v>
      </c>
      <c r="B71" s="90">
        <f>G30</f>
        <v>0</v>
      </c>
      <c r="C71" s="91"/>
      <c r="D71" s="91"/>
      <c r="E71" s="2">
        <f>SUM(B71:D71)</f>
        <v>0</v>
      </c>
      <c r="F71" s="1"/>
      <c r="G71" s="1"/>
      <c r="H71" s="70" t="s">
        <v>87</v>
      </c>
    </row>
    <row r="72" spans="1:8" s="28" customFormat="1" x14ac:dyDescent="0.3">
      <c r="A72" s="60" t="s">
        <v>88</v>
      </c>
      <c r="B72" s="86">
        <f>-G9</f>
        <v>0</v>
      </c>
      <c r="C72" s="86"/>
      <c r="D72" s="86"/>
      <c r="E72" s="3">
        <f>SUM(B72:D72)</f>
        <v>0</v>
      </c>
      <c r="F72" s="1"/>
      <c r="G72" s="1"/>
      <c r="H72" s="70" t="s">
        <v>87</v>
      </c>
    </row>
    <row r="73" spans="1:8" s="28" customFormat="1" x14ac:dyDescent="0.3">
      <c r="A73" s="60" t="s">
        <v>89</v>
      </c>
      <c r="B73" s="86">
        <f>G34</f>
        <v>0</v>
      </c>
      <c r="C73" s="86"/>
      <c r="D73" s="86"/>
      <c r="E73" s="3">
        <f>SUM(B73:D73)</f>
        <v>0</v>
      </c>
      <c r="F73" s="1"/>
      <c r="G73" s="1"/>
      <c r="H73" s="70" t="s">
        <v>87</v>
      </c>
    </row>
    <row r="74" spans="1:8" s="28" customFormat="1" ht="18.75" customHeight="1" x14ac:dyDescent="0.3">
      <c r="A74" s="63" t="s">
        <v>90</v>
      </c>
      <c r="B74" s="16">
        <f>SUM(B71:B73)</f>
        <v>0</v>
      </c>
      <c r="C74" s="16">
        <f>SUM(C71:C73)</f>
        <v>0</v>
      </c>
      <c r="D74" s="16">
        <f>SUM(D71:D73)</f>
        <v>0</v>
      </c>
      <c r="E74" s="16">
        <f>SUM(E71:E73)</f>
        <v>0</v>
      </c>
      <c r="F74" s="1"/>
      <c r="G74" s="1"/>
    </row>
    <row r="75" spans="1:8" ht="8.25" customHeight="1" x14ac:dyDescent="0.3"/>
    <row r="76" spans="1:8" ht="18" x14ac:dyDescent="0.35">
      <c r="A76" s="98"/>
      <c r="B76" s="98"/>
      <c r="C76" s="98"/>
      <c r="D76" s="98"/>
      <c r="E76" s="98"/>
      <c r="F76" s="98"/>
      <c r="G76" s="71"/>
    </row>
    <row r="77" spans="1:8" x14ac:dyDescent="0.3">
      <c r="A77" s="23"/>
    </row>
  </sheetData>
  <mergeCells count="8">
    <mergeCell ref="H7:H25"/>
    <mergeCell ref="A32:A34"/>
    <mergeCell ref="A76:F76"/>
    <mergeCell ref="F1:G1"/>
    <mergeCell ref="F2:G2"/>
    <mergeCell ref="A4:A6"/>
    <mergeCell ref="B4:F4"/>
    <mergeCell ref="G5:G6"/>
  </mergeCells>
  <printOptions horizontalCentered="1"/>
  <pageMargins left="0.39370078740157483" right="0.39370078740157483" top="0.59055118110236227" bottom="0.59055118110236227" header="0.39370078740157483" footer="0.31496062992125984"/>
  <pageSetup paperSize="9" scale="66" firstPageNumber="52" orientation="portrait" horizontalDpi="1200" verticalDpi="12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Vorlage</vt:lpstr>
      <vt:lpstr>Vorlage!Druckbereich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Friedrich Noeckler</dc:creator>
  <cp:lastModifiedBy>Martin</cp:lastModifiedBy>
  <cp:lastPrinted>2026-01-20T09:09:47Z</cp:lastPrinted>
  <dcterms:created xsi:type="dcterms:W3CDTF">2017-10-06T09:43:12Z</dcterms:created>
  <dcterms:modified xsi:type="dcterms:W3CDTF">2026-01-20T09:10:02Z</dcterms:modified>
</cp:coreProperties>
</file>